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1\Протокол №16\На сайт\"/>
    </mc:Choice>
  </mc:AlternateContent>
  <bookViews>
    <workbookView xWindow="0" yWindow="0" windowWidth="19200" windowHeight="10980" tabRatio="835"/>
  </bookViews>
  <sheets>
    <sheet name="1.Скорая помощь, фин.обесп." sheetId="21" r:id="rId1"/>
    <sheet name="2. АП фин.обесп." sheetId="22" r:id="rId2"/>
    <sheet name="3. ДС, фин.обеспечение" sheetId="19" r:id="rId3"/>
    <sheet name="4 КС, фин.обеспечение " sheetId="41" r:id="rId4"/>
    <sheet name="5 МР, фин.обеспечение " sheetId="42" r:id="rId5"/>
    <sheet name="6 ВМП, фин.обеспечение  " sheetId="43" r:id="rId6"/>
  </sheets>
  <definedNames>
    <definedName name="_xlnm._FilterDatabase" localSheetId="0" hidden="1">'1.Скорая помощь, фин.обесп.'!$A$6:$M$6</definedName>
    <definedName name="_xlnm._FilterDatabase" localSheetId="1" hidden="1">'2. АП фин.обесп.'!$A$6:$Z$6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2" i="22" l="1"/>
  <c r="H7" i="22" l="1"/>
  <c r="H8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35" i="22"/>
  <c r="H36" i="22"/>
  <c r="H37" i="22"/>
  <c r="H38" i="22"/>
  <c r="H39" i="22"/>
  <c r="H40" i="22"/>
  <c r="H41" i="22"/>
  <c r="H42" i="22"/>
  <c r="H43" i="22"/>
  <c r="H44" i="22"/>
  <c r="H45" i="22"/>
  <c r="H46" i="22"/>
  <c r="H47" i="22"/>
  <c r="H48" i="22"/>
  <c r="H49" i="22"/>
  <c r="H50" i="22"/>
  <c r="H51" i="22"/>
  <c r="H52" i="22"/>
  <c r="H53" i="22"/>
  <c r="H54" i="22"/>
  <c r="H55" i="22"/>
  <c r="H56" i="22"/>
  <c r="H57" i="22"/>
  <c r="H58" i="22"/>
  <c r="H59" i="22"/>
  <c r="H60" i="22"/>
  <c r="H61" i="22"/>
  <c r="H62" i="22"/>
  <c r="H63" i="22"/>
  <c r="H64" i="22"/>
  <c r="H65" i="22"/>
  <c r="H66" i="22"/>
  <c r="H67" i="22"/>
  <c r="H68" i="22"/>
  <c r="H69" i="22"/>
  <c r="H70" i="22"/>
  <c r="H71" i="22"/>
  <c r="H72" i="22"/>
  <c r="H73" i="22"/>
  <c r="H74" i="22"/>
  <c r="H75" i="22"/>
  <c r="H76" i="22"/>
  <c r="H77" i="22"/>
  <c r="H78" i="22"/>
  <c r="H79" i="22"/>
  <c r="G51" i="41" l="1"/>
  <c r="G80" i="41"/>
  <c r="G80" i="43"/>
  <c r="I81" i="22" l="1"/>
  <c r="J81" i="22"/>
  <c r="K81" i="22"/>
  <c r="L81" i="22"/>
  <c r="R80" i="22"/>
  <c r="S80" i="22" s="1"/>
  <c r="T80" i="22" l="1"/>
  <c r="U80" i="22" s="1"/>
  <c r="G81" i="43" l="1"/>
  <c r="D81" i="43"/>
  <c r="C81" i="43"/>
  <c r="L80" i="43"/>
  <c r="H80" i="43"/>
  <c r="J80" i="43" s="1"/>
  <c r="O80" i="43" s="1"/>
  <c r="H79" i="43"/>
  <c r="J79" i="43" s="1"/>
  <c r="E79" i="43"/>
  <c r="F79" i="43" s="1"/>
  <c r="H78" i="43"/>
  <c r="J78" i="43" s="1"/>
  <c r="E78" i="43"/>
  <c r="F78" i="43" s="1"/>
  <c r="H77" i="43"/>
  <c r="J77" i="43" s="1"/>
  <c r="E77" i="43"/>
  <c r="F77" i="43" s="1"/>
  <c r="H76" i="43"/>
  <c r="J76" i="43" s="1"/>
  <c r="E76" i="43"/>
  <c r="F76" i="43" s="1"/>
  <c r="H75" i="43"/>
  <c r="J75" i="43" s="1"/>
  <c r="E75" i="43"/>
  <c r="F75" i="43" s="1"/>
  <c r="H74" i="43"/>
  <c r="J74" i="43" s="1"/>
  <c r="E74" i="43"/>
  <c r="F74" i="43" s="1"/>
  <c r="H73" i="43"/>
  <c r="J73" i="43" s="1"/>
  <c r="E73" i="43"/>
  <c r="F73" i="43" s="1"/>
  <c r="H72" i="43"/>
  <c r="J72" i="43" s="1"/>
  <c r="E72" i="43"/>
  <c r="F72" i="43" s="1"/>
  <c r="H71" i="43"/>
  <c r="J71" i="43" s="1"/>
  <c r="E71" i="43"/>
  <c r="F71" i="43" s="1"/>
  <c r="H70" i="43"/>
  <c r="J70" i="43" s="1"/>
  <c r="E70" i="43"/>
  <c r="F70" i="43" s="1"/>
  <c r="H69" i="43"/>
  <c r="J69" i="43" s="1"/>
  <c r="E69" i="43"/>
  <c r="F69" i="43" s="1"/>
  <c r="H68" i="43"/>
  <c r="J68" i="43" s="1"/>
  <c r="E68" i="43"/>
  <c r="F68" i="43" s="1"/>
  <c r="H67" i="43"/>
  <c r="J67" i="43" s="1"/>
  <c r="E67" i="43"/>
  <c r="F67" i="43" s="1"/>
  <c r="H66" i="43"/>
  <c r="J66" i="43" s="1"/>
  <c r="E66" i="43"/>
  <c r="F66" i="43" s="1"/>
  <c r="H65" i="43"/>
  <c r="J65" i="43" s="1"/>
  <c r="E65" i="43"/>
  <c r="F65" i="43" s="1"/>
  <c r="H64" i="43"/>
  <c r="J64" i="43" s="1"/>
  <c r="E64" i="43"/>
  <c r="F64" i="43" s="1"/>
  <c r="H63" i="43"/>
  <c r="J63" i="43" s="1"/>
  <c r="E63" i="43"/>
  <c r="F63" i="43" s="1"/>
  <c r="H62" i="43"/>
  <c r="J62" i="43" s="1"/>
  <c r="E62" i="43"/>
  <c r="F62" i="43" s="1"/>
  <c r="H61" i="43"/>
  <c r="J61" i="43" s="1"/>
  <c r="E61" i="43"/>
  <c r="F61" i="43" s="1"/>
  <c r="H60" i="43"/>
  <c r="J60" i="43" s="1"/>
  <c r="E60" i="43"/>
  <c r="F60" i="43" s="1"/>
  <c r="H59" i="43"/>
  <c r="E59" i="43"/>
  <c r="F59" i="43" s="1"/>
  <c r="H58" i="43"/>
  <c r="E58" i="43"/>
  <c r="F58" i="43" s="1"/>
  <c r="H57" i="43"/>
  <c r="E57" i="43"/>
  <c r="F57" i="43" s="1"/>
  <c r="H56" i="43"/>
  <c r="E56" i="43"/>
  <c r="L56" i="43" s="1"/>
  <c r="H55" i="43"/>
  <c r="I55" i="43" s="1"/>
  <c r="E55" i="43"/>
  <c r="L55" i="43" s="1"/>
  <c r="H54" i="43"/>
  <c r="I54" i="43" s="1"/>
  <c r="E54" i="43"/>
  <c r="L54" i="43" s="1"/>
  <c r="H53" i="43"/>
  <c r="I53" i="43" s="1"/>
  <c r="E53" i="43"/>
  <c r="L53" i="43" s="1"/>
  <c r="H52" i="43"/>
  <c r="E52" i="43"/>
  <c r="L52" i="43" s="1"/>
  <c r="H51" i="43"/>
  <c r="I51" i="43" s="1"/>
  <c r="E51" i="43"/>
  <c r="F51" i="43" s="1"/>
  <c r="H50" i="43"/>
  <c r="E50" i="43"/>
  <c r="F50" i="43" s="1"/>
  <c r="H49" i="43"/>
  <c r="I49" i="43" s="1"/>
  <c r="E49" i="43"/>
  <c r="F49" i="43" s="1"/>
  <c r="H48" i="43"/>
  <c r="E48" i="43"/>
  <c r="L48" i="43" s="1"/>
  <c r="H47" i="43"/>
  <c r="I47" i="43" s="1"/>
  <c r="E47" i="43"/>
  <c r="L47" i="43" s="1"/>
  <c r="H46" i="43"/>
  <c r="J46" i="43" s="1"/>
  <c r="E46" i="43"/>
  <c r="F46" i="43" s="1"/>
  <c r="H45" i="43"/>
  <c r="J45" i="43" s="1"/>
  <c r="E45" i="43"/>
  <c r="F45" i="43" s="1"/>
  <c r="H44" i="43"/>
  <c r="J44" i="43" s="1"/>
  <c r="E44" i="43"/>
  <c r="F44" i="43" s="1"/>
  <c r="H43" i="43"/>
  <c r="J43" i="43" s="1"/>
  <c r="E43" i="43"/>
  <c r="F43" i="43" s="1"/>
  <c r="H42" i="43"/>
  <c r="J42" i="43" s="1"/>
  <c r="E42" i="43"/>
  <c r="F42" i="43" s="1"/>
  <c r="H41" i="43"/>
  <c r="J41" i="43" s="1"/>
  <c r="E41" i="43"/>
  <c r="F41" i="43" s="1"/>
  <c r="H40" i="43"/>
  <c r="J40" i="43" s="1"/>
  <c r="E40" i="43"/>
  <c r="F40" i="43" s="1"/>
  <c r="H39" i="43"/>
  <c r="J39" i="43" s="1"/>
  <c r="E39" i="43"/>
  <c r="F39" i="43" s="1"/>
  <c r="H38" i="43"/>
  <c r="J38" i="43" s="1"/>
  <c r="E38" i="43"/>
  <c r="F38" i="43" s="1"/>
  <c r="H37" i="43"/>
  <c r="J37" i="43" s="1"/>
  <c r="E37" i="43"/>
  <c r="F37" i="43" s="1"/>
  <c r="H36" i="43"/>
  <c r="J36" i="43" s="1"/>
  <c r="E36" i="43"/>
  <c r="F36" i="43" s="1"/>
  <c r="H35" i="43"/>
  <c r="J35" i="43" s="1"/>
  <c r="E35" i="43"/>
  <c r="F35" i="43" s="1"/>
  <c r="H34" i="43"/>
  <c r="J34" i="43" s="1"/>
  <c r="E34" i="43"/>
  <c r="F34" i="43" s="1"/>
  <c r="H33" i="43"/>
  <c r="J33" i="43" s="1"/>
  <c r="E33" i="43"/>
  <c r="F33" i="43" s="1"/>
  <c r="H32" i="43"/>
  <c r="J32" i="43" s="1"/>
  <c r="E32" i="43"/>
  <c r="F32" i="43" s="1"/>
  <c r="H31" i="43"/>
  <c r="J31" i="43" s="1"/>
  <c r="E31" i="43"/>
  <c r="F31" i="43" s="1"/>
  <c r="H30" i="43"/>
  <c r="J30" i="43" s="1"/>
  <c r="E30" i="43"/>
  <c r="F30" i="43" s="1"/>
  <c r="H29" i="43"/>
  <c r="J29" i="43" s="1"/>
  <c r="E29" i="43"/>
  <c r="F29" i="43" s="1"/>
  <c r="H28" i="43"/>
  <c r="J28" i="43" s="1"/>
  <c r="E28" i="43"/>
  <c r="F28" i="43" s="1"/>
  <c r="H27" i="43"/>
  <c r="J27" i="43" s="1"/>
  <c r="E27" i="43"/>
  <c r="F27" i="43" s="1"/>
  <c r="H26" i="43"/>
  <c r="J26" i="43" s="1"/>
  <c r="E26" i="43"/>
  <c r="F26" i="43" s="1"/>
  <c r="H25" i="43"/>
  <c r="J25" i="43" s="1"/>
  <c r="E25" i="43"/>
  <c r="F25" i="43" s="1"/>
  <c r="H24" i="43"/>
  <c r="E24" i="43"/>
  <c r="H23" i="43"/>
  <c r="E23" i="43"/>
  <c r="H22" i="43"/>
  <c r="E22" i="43"/>
  <c r="H21" i="43"/>
  <c r="E21" i="43"/>
  <c r="H20" i="43"/>
  <c r="E20" i="43"/>
  <c r="H19" i="43"/>
  <c r="E19" i="43"/>
  <c r="H18" i="43"/>
  <c r="E18" i="43"/>
  <c r="H17" i="43"/>
  <c r="E17" i="43"/>
  <c r="H16" i="43"/>
  <c r="I16" i="43" s="1"/>
  <c r="E16" i="43"/>
  <c r="L16" i="43" s="1"/>
  <c r="H15" i="43"/>
  <c r="I15" i="43" s="1"/>
  <c r="E15" i="43"/>
  <c r="L15" i="43" s="1"/>
  <c r="H14" i="43"/>
  <c r="E14" i="43"/>
  <c r="L14" i="43" s="1"/>
  <c r="H13" i="43"/>
  <c r="E13" i="43"/>
  <c r="L13" i="43" s="1"/>
  <c r="H12" i="43"/>
  <c r="I12" i="43" s="1"/>
  <c r="E12" i="43"/>
  <c r="L12" i="43" s="1"/>
  <c r="H11" i="43"/>
  <c r="I11" i="43" s="1"/>
  <c r="E11" i="43"/>
  <c r="L11" i="43" s="1"/>
  <c r="H10" i="43"/>
  <c r="I10" i="43" s="1"/>
  <c r="E10" i="43"/>
  <c r="L10" i="43" s="1"/>
  <c r="H9" i="43"/>
  <c r="I9" i="43" s="1"/>
  <c r="E9" i="43"/>
  <c r="L9" i="43" s="1"/>
  <c r="H8" i="43"/>
  <c r="J8" i="43" s="1"/>
  <c r="E8" i="43"/>
  <c r="L8" i="43" s="1"/>
  <c r="H7" i="43"/>
  <c r="I7" i="43" s="1"/>
  <c r="E7" i="43"/>
  <c r="L7" i="43" s="1"/>
  <c r="G81" i="42"/>
  <c r="D81" i="42"/>
  <c r="C81" i="42"/>
  <c r="L80" i="42"/>
  <c r="H80" i="42"/>
  <c r="M80" i="42" s="1"/>
  <c r="H79" i="42"/>
  <c r="E79" i="42"/>
  <c r="F79" i="42" s="1"/>
  <c r="H78" i="42"/>
  <c r="E78" i="42"/>
  <c r="F78" i="42" s="1"/>
  <c r="H77" i="42"/>
  <c r="E77" i="42"/>
  <c r="F77" i="42" s="1"/>
  <c r="H76" i="42"/>
  <c r="E76" i="42"/>
  <c r="F76" i="42" s="1"/>
  <c r="H75" i="42"/>
  <c r="E75" i="42"/>
  <c r="F75" i="42" s="1"/>
  <c r="H74" i="42"/>
  <c r="I74" i="42" s="1"/>
  <c r="E74" i="42"/>
  <c r="F74" i="42" s="1"/>
  <c r="H73" i="42"/>
  <c r="E73" i="42"/>
  <c r="F73" i="42" s="1"/>
  <c r="H72" i="42"/>
  <c r="E72" i="42"/>
  <c r="F72" i="42" s="1"/>
  <c r="H71" i="42"/>
  <c r="E71" i="42"/>
  <c r="F71" i="42" s="1"/>
  <c r="H70" i="42"/>
  <c r="I70" i="42" s="1"/>
  <c r="E70" i="42"/>
  <c r="F70" i="42" s="1"/>
  <c r="H69" i="42"/>
  <c r="E69" i="42"/>
  <c r="F69" i="42" s="1"/>
  <c r="H68" i="42"/>
  <c r="E68" i="42"/>
  <c r="F68" i="42" s="1"/>
  <c r="H67" i="42"/>
  <c r="E67" i="42"/>
  <c r="F67" i="42" s="1"/>
  <c r="H66" i="42"/>
  <c r="E66" i="42"/>
  <c r="F66" i="42" s="1"/>
  <c r="H65" i="42"/>
  <c r="I65" i="42" s="1"/>
  <c r="E65" i="42"/>
  <c r="F65" i="42" s="1"/>
  <c r="H64" i="42"/>
  <c r="E64" i="42"/>
  <c r="F64" i="42" s="1"/>
  <c r="H63" i="42"/>
  <c r="E63" i="42"/>
  <c r="F63" i="42" s="1"/>
  <c r="H62" i="42"/>
  <c r="E62" i="42"/>
  <c r="H61" i="42"/>
  <c r="E61" i="42"/>
  <c r="F61" i="42" s="1"/>
  <c r="H60" i="42"/>
  <c r="E60" i="42"/>
  <c r="L60" i="42" s="1"/>
  <c r="H59" i="42"/>
  <c r="E59" i="42"/>
  <c r="L59" i="42" s="1"/>
  <c r="H58" i="42"/>
  <c r="E58" i="42"/>
  <c r="L58" i="42" s="1"/>
  <c r="H57" i="42"/>
  <c r="E57" i="42"/>
  <c r="L57" i="42" s="1"/>
  <c r="H56" i="42"/>
  <c r="E56" i="42"/>
  <c r="L56" i="42" s="1"/>
  <c r="H55" i="42"/>
  <c r="E55" i="42"/>
  <c r="L55" i="42" s="1"/>
  <c r="H54" i="42"/>
  <c r="E54" i="42"/>
  <c r="L54" i="42" s="1"/>
  <c r="H53" i="42"/>
  <c r="E53" i="42"/>
  <c r="L53" i="42" s="1"/>
  <c r="H52" i="42"/>
  <c r="E52" i="42"/>
  <c r="L52" i="42" s="1"/>
  <c r="H51" i="42"/>
  <c r="E51" i="42"/>
  <c r="L51" i="42" s="1"/>
  <c r="H50" i="42"/>
  <c r="E50" i="42"/>
  <c r="F50" i="42" s="1"/>
  <c r="H49" i="42"/>
  <c r="E49" i="42"/>
  <c r="L49" i="42" s="1"/>
  <c r="H48" i="42"/>
  <c r="J48" i="42" s="1"/>
  <c r="E48" i="42"/>
  <c r="L48" i="42" s="1"/>
  <c r="H47" i="42"/>
  <c r="J47" i="42" s="1"/>
  <c r="E47" i="42"/>
  <c r="L47" i="42" s="1"/>
  <c r="H46" i="42"/>
  <c r="J46" i="42" s="1"/>
  <c r="E46" i="42"/>
  <c r="H45" i="42"/>
  <c r="J45" i="42" s="1"/>
  <c r="E45" i="42"/>
  <c r="L45" i="42" s="1"/>
  <c r="H44" i="42"/>
  <c r="E44" i="42"/>
  <c r="L44" i="42" s="1"/>
  <c r="H43" i="42"/>
  <c r="J43" i="42" s="1"/>
  <c r="E43" i="42"/>
  <c r="L43" i="42" s="1"/>
  <c r="H42" i="42"/>
  <c r="J42" i="42" s="1"/>
  <c r="E42" i="42"/>
  <c r="H41" i="42"/>
  <c r="J41" i="42" s="1"/>
  <c r="E41" i="42"/>
  <c r="L41" i="42" s="1"/>
  <c r="H40" i="42"/>
  <c r="J40" i="42" s="1"/>
  <c r="E40" i="42"/>
  <c r="L40" i="42" s="1"/>
  <c r="H39" i="42"/>
  <c r="J39" i="42" s="1"/>
  <c r="E39" i="42"/>
  <c r="L39" i="42" s="1"/>
  <c r="H38" i="42"/>
  <c r="J38" i="42" s="1"/>
  <c r="E38" i="42"/>
  <c r="H37" i="42"/>
  <c r="E37" i="42"/>
  <c r="L37" i="42" s="1"/>
  <c r="H36" i="42"/>
  <c r="E36" i="42"/>
  <c r="L36" i="42" s="1"/>
  <c r="H35" i="42"/>
  <c r="J35" i="42" s="1"/>
  <c r="E35" i="42"/>
  <c r="L35" i="42" s="1"/>
  <c r="H34" i="42"/>
  <c r="J34" i="42" s="1"/>
  <c r="E34" i="42"/>
  <c r="H33" i="42"/>
  <c r="E33" i="42"/>
  <c r="L33" i="42" s="1"/>
  <c r="H32" i="42"/>
  <c r="E32" i="42"/>
  <c r="L32" i="42" s="1"/>
  <c r="H31" i="42"/>
  <c r="J31" i="42" s="1"/>
  <c r="E31" i="42"/>
  <c r="L31" i="42" s="1"/>
  <c r="H30" i="42"/>
  <c r="J30" i="42" s="1"/>
  <c r="E30" i="42"/>
  <c r="H29" i="42"/>
  <c r="J29" i="42" s="1"/>
  <c r="E29" i="42"/>
  <c r="L29" i="42" s="1"/>
  <c r="H28" i="42"/>
  <c r="E28" i="42"/>
  <c r="L28" i="42" s="1"/>
  <c r="H27" i="42"/>
  <c r="J27" i="42" s="1"/>
  <c r="E27" i="42"/>
  <c r="L27" i="42" s="1"/>
  <c r="H26" i="42"/>
  <c r="J26" i="42" s="1"/>
  <c r="E26" i="42"/>
  <c r="H25" i="42"/>
  <c r="E25" i="42"/>
  <c r="H24" i="42"/>
  <c r="E24" i="42"/>
  <c r="H23" i="42"/>
  <c r="E23" i="42"/>
  <c r="H22" i="42"/>
  <c r="E22" i="42"/>
  <c r="H21" i="42"/>
  <c r="E21" i="42"/>
  <c r="H20" i="42"/>
  <c r="E20" i="42"/>
  <c r="H19" i="42"/>
  <c r="E19" i="42"/>
  <c r="H18" i="42"/>
  <c r="E18" i="42"/>
  <c r="H17" i="42"/>
  <c r="E17" i="42"/>
  <c r="H16" i="42"/>
  <c r="E16" i="42"/>
  <c r="H15" i="42"/>
  <c r="E15" i="42"/>
  <c r="H14" i="42"/>
  <c r="J14" i="42" s="1"/>
  <c r="E14" i="42"/>
  <c r="H13" i="42"/>
  <c r="J13" i="42" s="1"/>
  <c r="E13" i="42"/>
  <c r="H12" i="42"/>
  <c r="J12" i="42" s="1"/>
  <c r="E12" i="42"/>
  <c r="H11" i="42"/>
  <c r="J11" i="42" s="1"/>
  <c r="E11" i="42"/>
  <c r="H10" i="42"/>
  <c r="I10" i="42" s="1"/>
  <c r="E10" i="42"/>
  <c r="H9" i="42"/>
  <c r="I9" i="42" s="1"/>
  <c r="E9" i="42"/>
  <c r="H8" i="42"/>
  <c r="J8" i="42" s="1"/>
  <c r="E8" i="42"/>
  <c r="H7" i="42"/>
  <c r="I7" i="42" s="1"/>
  <c r="E7" i="42"/>
  <c r="L80" i="41"/>
  <c r="H80" i="41"/>
  <c r="H79" i="41"/>
  <c r="J79" i="41" s="1"/>
  <c r="H78" i="41"/>
  <c r="H77" i="41"/>
  <c r="J77" i="41" s="1"/>
  <c r="H76" i="41"/>
  <c r="H75" i="41"/>
  <c r="J75" i="41" s="1"/>
  <c r="H74" i="41"/>
  <c r="H73" i="41"/>
  <c r="J73" i="41" s="1"/>
  <c r="H72" i="41"/>
  <c r="H71" i="41"/>
  <c r="J71" i="41" s="1"/>
  <c r="H70" i="41"/>
  <c r="H69" i="41"/>
  <c r="H68" i="41"/>
  <c r="H67" i="41"/>
  <c r="J67" i="41" s="1"/>
  <c r="H66" i="41"/>
  <c r="H65" i="41"/>
  <c r="J65" i="41" s="1"/>
  <c r="H64" i="41"/>
  <c r="H63" i="41"/>
  <c r="J63" i="41" s="1"/>
  <c r="H62" i="41"/>
  <c r="H61" i="41"/>
  <c r="J61" i="41" s="1"/>
  <c r="H60" i="41"/>
  <c r="H59" i="41"/>
  <c r="H58" i="41"/>
  <c r="J58" i="41" s="1"/>
  <c r="H57" i="41"/>
  <c r="H56" i="41"/>
  <c r="H55" i="41"/>
  <c r="I55" i="41" s="1"/>
  <c r="H54" i="41"/>
  <c r="H53" i="41"/>
  <c r="J53" i="41" s="1"/>
  <c r="H52" i="41"/>
  <c r="H51" i="41"/>
  <c r="J51" i="41" s="1"/>
  <c r="H50" i="41"/>
  <c r="H49" i="41"/>
  <c r="I49" i="41" s="1"/>
  <c r="H48" i="41"/>
  <c r="H47" i="41"/>
  <c r="I47" i="41" s="1"/>
  <c r="H46" i="41"/>
  <c r="H45" i="41"/>
  <c r="J45" i="41" s="1"/>
  <c r="H44" i="41"/>
  <c r="H43" i="41"/>
  <c r="H42" i="41"/>
  <c r="H41" i="41"/>
  <c r="I41" i="41" s="1"/>
  <c r="H40" i="41"/>
  <c r="H39" i="41"/>
  <c r="J39" i="41" s="1"/>
  <c r="H38" i="41"/>
  <c r="J38" i="41" s="1"/>
  <c r="H37" i="41"/>
  <c r="I37" i="41" s="1"/>
  <c r="H36" i="41"/>
  <c r="H35" i="41"/>
  <c r="J35" i="41" s="1"/>
  <c r="H34" i="41"/>
  <c r="H33" i="41"/>
  <c r="I33" i="41" s="1"/>
  <c r="H32" i="41"/>
  <c r="H31" i="41"/>
  <c r="I31" i="41" s="1"/>
  <c r="H30" i="41"/>
  <c r="H29" i="41"/>
  <c r="J29" i="41" s="1"/>
  <c r="H28" i="41"/>
  <c r="H27" i="41"/>
  <c r="J27" i="41" s="1"/>
  <c r="H26" i="41"/>
  <c r="H25" i="41"/>
  <c r="I25" i="41" s="1"/>
  <c r="H24" i="41"/>
  <c r="H23" i="41"/>
  <c r="I23" i="41" s="1"/>
  <c r="H22" i="41"/>
  <c r="H21" i="41"/>
  <c r="J21" i="41" s="1"/>
  <c r="H20" i="41"/>
  <c r="H19" i="41"/>
  <c r="J19" i="41" s="1"/>
  <c r="H18" i="41"/>
  <c r="H17" i="41"/>
  <c r="I17" i="41" s="1"/>
  <c r="H16" i="41"/>
  <c r="H15" i="41"/>
  <c r="I15" i="41" s="1"/>
  <c r="H14" i="41"/>
  <c r="H13" i="41"/>
  <c r="J13" i="41" s="1"/>
  <c r="H12" i="41"/>
  <c r="H11" i="41"/>
  <c r="H10" i="41"/>
  <c r="H9" i="41"/>
  <c r="I9" i="41" s="1"/>
  <c r="H8" i="41"/>
  <c r="H7" i="41"/>
  <c r="I7" i="41" s="1"/>
  <c r="M56" i="43" l="1"/>
  <c r="R56" i="43" s="1"/>
  <c r="N15" i="43"/>
  <c r="S15" i="43" s="1"/>
  <c r="F55" i="43"/>
  <c r="N12" i="43"/>
  <c r="S12" i="43" s="1"/>
  <c r="M50" i="43"/>
  <c r="R50" i="43" s="1"/>
  <c r="N54" i="43"/>
  <c r="S54" i="43" s="1"/>
  <c r="N9" i="43"/>
  <c r="S9" i="43" s="1"/>
  <c r="N11" i="43"/>
  <c r="S11" i="43" s="1"/>
  <c r="O8" i="43"/>
  <c r="J15" i="43"/>
  <c r="O15" i="43" s="1"/>
  <c r="F56" i="43"/>
  <c r="L50" i="43"/>
  <c r="J10" i="43"/>
  <c r="K10" i="43" s="1"/>
  <c r="L49" i="43"/>
  <c r="J16" i="43"/>
  <c r="K16" i="43" s="1"/>
  <c r="M53" i="43"/>
  <c r="R53" i="43" s="1"/>
  <c r="M57" i="43"/>
  <c r="R57" i="43" s="1"/>
  <c r="M8" i="43"/>
  <c r="R8" i="43" s="1"/>
  <c r="F11" i="43"/>
  <c r="F12" i="43"/>
  <c r="F15" i="43"/>
  <c r="K15" i="43"/>
  <c r="F47" i="43"/>
  <c r="F54" i="43"/>
  <c r="M55" i="43"/>
  <c r="R55" i="43" s="1"/>
  <c r="I56" i="43"/>
  <c r="N56" i="43" s="1"/>
  <c r="L69" i="43"/>
  <c r="F8" i="43"/>
  <c r="J9" i="43"/>
  <c r="O9" i="43" s="1"/>
  <c r="F16" i="43"/>
  <c r="F52" i="43"/>
  <c r="F53" i="43"/>
  <c r="M54" i="43"/>
  <c r="R54" i="43" s="1"/>
  <c r="M59" i="43"/>
  <c r="R59" i="43" s="1"/>
  <c r="J7" i="43"/>
  <c r="O7" i="43" s="1"/>
  <c r="I8" i="43"/>
  <c r="M11" i="43"/>
  <c r="R11" i="43" s="1"/>
  <c r="M12" i="43"/>
  <c r="R12" i="43" s="1"/>
  <c r="M15" i="43"/>
  <c r="R15" i="43" s="1"/>
  <c r="O71" i="43"/>
  <c r="T71" i="43" s="1"/>
  <c r="O73" i="43"/>
  <c r="T73" i="43" s="1"/>
  <c r="O75" i="43"/>
  <c r="T75" i="43" s="1"/>
  <c r="O77" i="43"/>
  <c r="T77" i="43" s="1"/>
  <c r="O79" i="43"/>
  <c r="T79" i="43" s="1"/>
  <c r="N10" i="43"/>
  <c r="S10" i="43" s="1"/>
  <c r="O60" i="43"/>
  <c r="T60" i="43" s="1"/>
  <c r="O62" i="43"/>
  <c r="T62" i="43" s="1"/>
  <c r="O64" i="43"/>
  <c r="T64" i="43" s="1"/>
  <c r="O66" i="43"/>
  <c r="T66" i="43" s="1"/>
  <c r="O68" i="43"/>
  <c r="T68" i="43" s="1"/>
  <c r="O70" i="43"/>
  <c r="T70" i="43" s="1"/>
  <c r="O72" i="43"/>
  <c r="T72" i="43" s="1"/>
  <c r="O74" i="43"/>
  <c r="T74" i="43" s="1"/>
  <c r="O76" i="43"/>
  <c r="T76" i="43" s="1"/>
  <c r="O78" i="43"/>
  <c r="T78" i="43" s="1"/>
  <c r="O61" i="43"/>
  <c r="T61" i="43" s="1"/>
  <c r="O63" i="43"/>
  <c r="T63" i="43" s="1"/>
  <c r="O65" i="43"/>
  <c r="T65" i="43" s="1"/>
  <c r="O67" i="43"/>
  <c r="T67" i="43" s="1"/>
  <c r="O69" i="43"/>
  <c r="T69" i="43" s="1"/>
  <c r="L57" i="43"/>
  <c r="L59" i="43"/>
  <c r="L61" i="43"/>
  <c r="L63" i="43"/>
  <c r="L65" i="43"/>
  <c r="L67" i="43"/>
  <c r="L71" i="43"/>
  <c r="L73" i="43"/>
  <c r="L75" i="43"/>
  <c r="L77" i="43"/>
  <c r="L79" i="43"/>
  <c r="F7" i="43"/>
  <c r="M7" i="43"/>
  <c r="F9" i="43"/>
  <c r="F10" i="43"/>
  <c r="J11" i="43"/>
  <c r="O11" i="43" s="1"/>
  <c r="J12" i="43"/>
  <c r="K12" i="43" s="1"/>
  <c r="I13" i="43"/>
  <c r="N13" i="43" s="1"/>
  <c r="S13" i="43" s="1"/>
  <c r="I14" i="43"/>
  <c r="F48" i="43"/>
  <c r="M52" i="43"/>
  <c r="R52" i="43" s="1"/>
  <c r="I58" i="43"/>
  <c r="N58" i="43" s="1"/>
  <c r="M14" i="43"/>
  <c r="R14" i="43" s="1"/>
  <c r="M9" i="43"/>
  <c r="R9" i="43" s="1"/>
  <c r="M10" i="43"/>
  <c r="R10" i="43" s="1"/>
  <c r="J13" i="43"/>
  <c r="O13" i="43" s="1"/>
  <c r="J14" i="43"/>
  <c r="L51" i="43"/>
  <c r="L58" i="43"/>
  <c r="L60" i="43"/>
  <c r="L62" i="43"/>
  <c r="L64" i="43"/>
  <c r="L66" i="43"/>
  <c r="L68" i="43"/>
  <c r="L70" i="43"/>
  <c r="L72" i="43"/>
  <c r="L74" i="43"/>
  <c r="L76" i="43"/>
  <c r="L78" i="43"/>
  <c r="M13" i="43"/>
  <c r="R13" i="43" s="1"/>
  <c r="T8" i="43"/>
  <c r="F13" i="43"/>
  <c r="F14" i="43"/>
  <c r="I57" i="43"/>
  <c r="N57" i="43" s="1"/>
  <c r="M58" i="43"/>
  <c r="R58" i="43" s="1"/>
  <c r="I59" i="43"/>
  <c r="N59" i="43" s="1"/>
  <c r="I80" i="43"/>
  <c r="N80" i="43" s="1"/>
  <c r="N7" i="43"/>
  <c r="S7" i="43" s="1"/>
  <c r="O25" i="43"/>
  <c r="T25" i="43" s="1"/>
  <c r="O26" i="43"/>
  <c r="T26" i="43" s="1"/>
  <c r="O27" i="43"/>
  <c r="T27" i="43" s="1"/>
  <c r="O28" i="43"/>
  <c r="T28" i="43" s="1"/>
  <c r="O29" i="43"/>
  <c r="T29" i="43" s="1"/>
  <c r="O30" i="43"/>
  <c r="T30" i="43" s="1"/>
  <c r="O31" i="43"/>
  <c r="T31" i="43" s="1"/>
  <c r="O32" i="43"/>
  <c r="T32" i="43" s="1"/>
  <c r="O33" i="43"/>
  <c r="T33" i="43" s="1"/>
  <c r="O34" i="43"/>
  <c r="T34" i="43" s="1"/>
  <c r="O35" i="43"/>
  <c r="T35" i="43" s="1"/>
  <c r="O36" i="43"/>
  <c r="T36" i="43" s="1"/>
  <c r="O37" i="43"/>
  <c r="T37" i="43" s="1"/>
  <c r="O38" i="43"/>
  <c r="T38" i="43" s="1"/>
  <c r="O39" i="43"/>
  <c r="T39" i="43" s="1"/>
  <c r="O40" i="43"/>
  <c r="T40" i="43" s="1"/>
  <c r="O41" i="43"/>
  <c r="T41" i="43" s="1"/>
  <c r="O42" i="43"/>
  <c r="T42" i="43" s="1"/>
  <c r="O43" i="43"/>
  <c r="T43" i="43" s="1"/>
  <c r="O44" i="43"/>
  <c r="T44" i="43" s="1"/>
  <c r="O45" i="43"/>
  <c r="T45" i="43" s="1"/>
  <c r="O46" i="43"/>
  <c r="T46" i="43" s="1"/>
  <c r="L17" i="43"/>
  <c r="F17" i="43"/>
  <c r="L18" i="43"/>
  <c r="F18" i="43"/>
  <c r="L19" i="43"/>
  <c r="F19" i="43"/>
  <c r="L20" i="43"/>
  <c r="F20" i="43"/>
  <c r="L21" i="43"/>
  <c r="F21" i="43"/>
  <c r="L22" i="43"/>
  <c r="F22" i="43"/>
  <c r="L23" i="43"/>
  <c r="F23" i="43"/>
  <c r="L24" i="43"/>
  <c r="F24" i="43"/>
  <c r="J48" i="43"/>
  <c r="I48" i="43"/>
  <c r="M48" i="43"/>
  <c r="R48" i="43" s="1"/>
  <c r="N55" i="43"/>
  <c r="S55" i="43" s="1"/>
  <c r="H81" i="43"/>
  <c r="M16" i="43"/>
  <c r="L25" i="43"/>
  <c r="L26" i="43"/>
  <c r="L27" i="43"/>
  <c r="L28" i="43"/>
  <c r="L29" i="43"/>
  <c r="L30" i="43"/>
  <c r="L31" i="43"/>
  <c r="L32" i="43"/>
  <c r="L33" i="43"/>
  <c r="L34" i="43"/>
  <c r="L35" i="43"/>
  <c r="L36" i="43"/>
  <c r="L37" i="43"/>
  <c r="L38" i="43"/>
  <c r="L39" i="43"/>
  <c r="L40" i="43"/>
  <c r="L41" i="43"/>
  <c r="L42" i="43"/>
  <c r="L43" i="43"/>
  <c r="L44" i="43"/>
  <c r="L45" i="43"/>
  <c r="L46" i="43"/>
  <c r="N47" i="43"/>
  <c r="S47" i="43" s="1"/>
  <c r="J50" i="43"/>
  <c r="I50" i="43"/>
  <c r="N16" i="43"/>
  <c r="S16" i="43" s="1"/>
  <c r="M17" i="43"/>
  <c r="R17" i="43" s="1"/>
  <c r="I17" i="43"/>
  <c r="M18" i="43"/>
  <c r="R18" i="43" s="1"/>
  <c r="I18" i="43"/>
  <c r="M19" i="43"/>
  <c r="R19" i="43" s="1"/>
  <c r="I19" i="43"/>
  <c r="M20" i="43"/>
  <c r="R20" i="43" s="1"/>
  <c r="I20" i="43"/>
  <c r="M21" i="43"/>
  <c r="R21" i="43" s="1"/>
  <c r="I21" i="43"/>
  <c r="M22" i="43"/>
  <c r="R22" i="43" s="1"/>
  <c r="I22" i="43"/>
  <c r="M23" i="43"/>
  <c r="R23" i="43" s="1"/>
  <c r="I23" i="43"/>
  <c r="M24" i="43"/>
  <c r="R24" i="43" s="1"/>
  <c r="I24" i="43"/>
  <c r="N49" i="43"/>
  <c r="S49" i="43" s="1"/>
  <c r="J52" i="43"/>
  <c r="I52" i="43"/>
  <c r="J17" i="43"/>
  <c r="J18" i="43"/>
  <c r="J19" i="43"/>
  <c r="J20" i="43"/>
  <c r="J21" i="43"/>
  <c r="J22" i="43"/>
  <c r="J23" i="43"/>
  <c r="J24" i="43"/>
  <c r="M25" i="43"/>
  <c r="R25" i="43" s="1"/>
  <c r="I25" i="43"/>
  <c r="K25" i="43" s="1"/>
  <c r="M26" i="43"/>
  <c r="R26" i="43" s="1"/>
  <c r="I26" i="43"/>
  <c r="M27" i="43"/>
  <c r="R27" i="43" s="1"/>
  <c r="I27" i="43"/>
  <c r="K27" i="43" s="1"/>
  <c r="M28" i="43"/>
  <c r="R28" i="43" s="1"/>
  <c r="I28" i="43"/>
  <c r="K28" i="43" s="1"/>
  <c r="M29" i="43"/>
  <c r="R29" i="43" s="1"/>
  <c r="I29" i="43"/>
  <c r="K29" i="43" s="1"/>
  <c r="M30" i="43"/>
  <c r="R30" i="43" s="1"/>
  <c r="I30" i="43"/>
  <c r="M31" i="43"/>
  <c r="R31" i="43" s="1"/>
  <c r="I31" i="43"/>
  <c r="K31" i="43" s="1"/>
  <c r="M32" i="43"/>
  <c r="R32" i="43" s="1"/>
  <c r="I32" i="43"/>
  <c r="K32" i="43" s="1"/>
  <c r="M33" i="43"/>
  <c r="R33" i="43" s="1"/>
  <c r="I33" i="43"/>
  <c r="K33" i="43" s="1"/>
  <c r="M34" i="43"/>
  <c r="R34" i="43" s="1"/>
  <c r="I34" i="43"/>
  <c r="M35" i="43"/>
  <c r="R35" i="43" s="1"/>
  <c r="I35" i="43"/>
  <c r="K35" i="43" s="1"/>
  <c r="M36" i="43"/>
  <c r="R36" i="43" s="1"/>
  <c r="I36" i="43"/>
  <c r="K36" i="43" s="1"/>
  <c r="M37" i="43"/>
  <c r="R37" i="43" s="1"/>
  <c r="I37" i="43"/>
  <c r="K37" i="43" s="1"/>
  <c r="M38" i="43"/>
  <c r="R38" i="43" s="1"/>
  <c r="I38" i="43"/>
  <c r="M39" i="43"/>
  <c r="R39" i="43" s="1"/>
  <c r="I39" i="43"/>
  <c r="K39" i="43" s="1"/>
  <c r="M40" i="43"/>
  <c r="R40" i="43" s="1"/>
  <c r="I40" i="43"/>
  <c r="K40" i="43" s="1"/>
  <c r="M41" i="43"/>
  <c r="R41" i="43" s="1"/>
  <c r="I41" i="43"/>
  <c r="K41" i="43" s="1"/>
  <c r="M42" i="43"/>
  <c r="R42" i="43" s="1"/>
  <c r="I42" i="43"/>
  <c r="M43" i="43"/>
  <c r="R43" i="43" s="1"/>
  <c r="I43" i="43"/>
  <c r="K43" i="43" s="1"/>
  <c r="M44" i="43"/>
  <c r="R44" i="43" s="1"/>
  <c r="I44" i="43"/>
  <c r="K44" i="43" s="1"/>
  <c r="M45" i="43"/>
  <c r="R45" i="43" s="1"/>
  <c r="I45" i="43"/>
  <c r="K45" i="43" s="1"/>
  <c r="M46" i="43"/>
  <c r="R46" i="43" s="1"/>
  <c r="I46" i="43"/>
  <c r="K46" i="43" s="1"/>
  <c r="N51" i="43"/>
  <c r="S51" i="43" s="1"/>
  <c r="N53" i="43"/>
  <c r="S53" i="43" s="1"/>
  <c r="J47" i="43"/>
  <c r="K47" i="43" s="1"/>
  <c r="M47" i="43"/>
  <c r="R47" i="43" s="1"/>
  <c r="J51" i="43"/>
  <c r="K51" i="43" s="1"/>
  <c r="M51" i="43"/>
  <c r="J49" i="43"/>
  <c r="K49" i="43" s="1"/>
  <c r="M49" i="43"/>
  <c r="R49" i="43" s="1"/>
  <c r="M60" i="43"/>
  <c r="R60" i="43" s="1"/>
  <c r="I60" i="43"/>
  <c r="K60" i="43" s="1"/>
  <c r="M61" i="43"/>
  <c r="R61" i="43" s="1"/>
  <c r="I61" i="43"/>
  <c r="K61" i="43" s="1"/>
  <c r="M62" i="43"/>
  <c r="R62" i="43" s="1"/>
  <c r="I62" i="43"/>
  <c r="K62" i="43" s="1"/>
  <c r="M63" i="43"/>
  <c r="R63" i="43" s="1"/>
  <c r="I63" i="43"/>
  <c r="K63" i="43" s="1"/>
  <c r="M64" i="43"/>
  <c r="R64" i="43" s="1"/>
  <c r="I64" i="43"/>
  <c r="K64" i="43" s="1"/>
  <c r="M65" i="43"/>
  <c r="R65" i="43" s="1"/>
  <c r="I65" i="43"/>
  <c r="K65" i="43" s="1"/>
  <c r="M66" i="43"/>
  <c r="R66" i="43" s="1"/>
  <c r="I66" i="43"/>
  <c r="K66" i="43" s="1"/>
  <c r="M67" i="43"/>
  <c r="R67" i="43" s="1"/>
  <c r="I67" i="43"/>
  <c r="K67" i="43" s="1"/>
  <c r="M68" i="43"/>
  <c r="R68" i="43" s="1"/>
  <c r="I68" i="43"/>
  <c r="K68" i="43" s="1"/>
  <c r="M69" i="43"/>
  <c r="R69" i="43" s="1"/>
  <c r="I69" i="43"/>
  <c r="K69" i="43" s="1"/>
  <c r="M70" i="43"/>
  <c r="R70" i="43" s="1"/>
  <c r="I70" i="43"/>
  <c r="K70" i="43" s="1"/>
  <c r="M71" i="43"/>
  <c r="R71" i="43" s="1"/>
  <c r="I71" i="43"/>
  <c r="K71" i="43" s="1"/>
  <c r="M72" i="43"/>
  <c r="R72" i="43" s="1"/>
  <c r="I72" i="43"/>
  <c r="K72" i="43" s="1"/>
  <c r="M73" i="43"/>
  <c r="R73" i="43" s="1"/>
  <c r="I73" i="43"/>
  <c r="K73" i="43" s="1"/>
  <c r="M74" i="43"/>
  <c r="R74" i="43" s="1"/>
  <c r="I74" i="43"/>
  <c r="K74" i="43" s="1"/>
  <c r="M75" i="43"/>
  <c r="R75" i="43" s="1"/>
  <c r="I75" i="43"/>
  <c r="K75" i="43" s="1"/>
  <c r="M76" i="43"/>
  <c r="R76" i="43" s="1"/>
  <c r="I76" i="43"/>
  <c r="K76" i="43" s="1"/>
  <c r="M77" i="43"/>
  <c r="R77" i="43" s="1"/>
  <c r="I77" i="43"/>
  <c r="K77" i="43" s="1"/>
  <c r="M78" i="43"/>
  <c r="R78" i="43" s="1"/>
  <c r="I78" i="43"/>
  <c r="K78" i="43" s="1"/>
  <c r="M79" i="43"/>
  <c r="R79" i="43" s="1"/>
  <c r="I79" i="43"/>
  <c r="K79" i="43" s="1"/>
  <c r="J53" i="43"/>
  <c r="J54" i="43"/>
  <c r="J55" i="43"/>
  <c r="K55" i="43" s="1"/>
  <c r="J56" i="43"/>
  <c r="J57" i="43"/>
  <c r="J58" i="43"/>
  <c r="J59" i="43"/>
  <c r="M80" i="43"/>
  <c r="L76" i="42"/>
  <c r="L65" i="42"/>
  <c r="M36" i="42"/>
  <c r="R36" i="42" s="1"/>
  <c r="O40" i="42"/>
  <c r="T40" i="42" s="1"/>
  <c r="O48" i="42"/>
  <c r="T48" i="42" s="1"/>
  <c r="M75" i="42"/>
  <c r="R75" i="42" s="1"/>
  <c r="F55" i="42"/>
  <c r="M62" i="42"/>
  <c r="M64" i="42"/>
  <c r="R64" i="42" s="1"/>
  <c r="F57" i="42"/>
  <c r="M33" i="42"/>
  <c r="R33" i="42" s="1"/>
  <c r="F51" i="42"/>
  <c r="F59" i="42"/>
  <c r="M77" i="42"/>
  <c r="R77" i="42" s="1"/>
  <c r="M79" i="42"/>
  <c r="R79" i="42" s="1"/>
  <c r="F53" i="42"/>
  <c r="M68" i="42"/>
  <c r="R68" i="42" s="1"/>
  <c r="M72" i="42"/>
  <c r="R72" i="42" s="1"/>
  <c r="L79" i="42"/>
  <c r="N10" i="42"/>
  <c r="S10" i="42" s="1"/>
  <c r="M32" i="42"/>
  <c r="R32" i="42" s="1"/>
  <c r="F37" i="42"/>
  <c r="F52" i="42"/>
  <c r="F56" i="42"/>
  <c r="F60" i="42"/>
  <c r="L63" i="42"/>
  <c r="L75" i="42"/>
  <c r="L78" i="42"/>
  <c r="M37" i="42"/>
  <c r="R37" i="42" s="1"/>
  <c r="O41" i="42"/>
  <c r="T41" i="42" s="1"/>
  <c r="M60" i="42"/>
  <c r="R60" i="42" s="1"/>
  <c r="F33" i="42"/>
  <c r="J36" i="42"/>
  <c r="O36" i="42" s="1"/>
  <c r="F54" i="42"/>
  <c r="F58" i="42"/>
  <c r="M76" i="42"/>
  <c r="R76" i="42" s="1"/>
  <c r="J80" i="42"/>
  <c r="O80" i="42" s="1"/>
  <c r="O45" i="42"/>
  <c r="T45" i="42" s="1"/>
  <c r="I61" i="41"/>
  <c r="K61" i="41" s="1"/>
  <c r="I8" i="42"/>
  <c r="N8" i="42" s="1"/>
  <c r="M28" i="42"/>
  <c r="R28" i="42" s="1"/>
  <c r="J32" i="42"/>
  <c r="O32" i="42" s="1"/>
  <c r="J37" i="42"/>
  <c r="O37" i="42" s="1"/>
  <c r="M44" i="42"/>
  <c r="R44" i="42" s="1"/>
  <c r="F45" i="42"/>
  <c r="I68" i="42"/>
  <c r="N68" i="42" s="1"/>
  <c r="S68" i="42" s="1"/>
  <c r="M69" i="42"/>
  <c r="R69" i="42" s="1"/>
  <c r="I72" i="42"/>
  <c r="N72" i="42" s="1"/>
  <c r="M73" i="42"/>
  <c r="R73" i="42" s="1"/>
  <c r="I77" i="42"/>
  <c r="N77" i="42" s="1"/>
  <c r="J49" i="41"/>
  <c r="K49" i="41" s="1"/>
  <c r="I77" i="41"/>
  <c r="K77" i="41" s="1"/>
  <c r="J7" i="42"/>
  <c r="K7" i="42" s="1"/>
  <c r="J9" i="42"/>
  <c r="K9" i="42" s="1"/>
  <c r="J10" i="42"/>
  <c r="K10" i="42" s="1"/>
  <c r="I11" i="42"/>
  <c r="K11" i="42" s="1"/>
  <c r="I12" i="42"/>
  <c r="N12" i="42" s="1"/>
  <c r="I13" i="42"/>
  <c r="K13" i="42" s="1"/>
  <c r="I14" i="42"/>
  <c r="N14" i="42" s="1"/>
  <c r="S14" i="42" s="1"/>
  <c r="J28" i="42"/>
  <c r="O28" i="42" s="1"/>
  <c r="M29" i="42"/>
  <c r="R29" i="42" s="1"/>
  <c r="J33" i="42"/>
  <c r="O33" i="42" s="1"/>
  <c r="M40" i="42"/>
  <c r="R40" i="42" s="1"/>
  <c r="F41" i="42"/>
  <c r="J44" i="42"/>
  <c r="O44" i="42" s="1"/>
  <c r="M45" i="42"/>
  <c r="R45" i="42" s="1"/>
  <c r="L61" i="42"/>
  <c r="M65" i="42"/>
  <c r="R65" i="42" s="1"/>
  <c r="L67" i="42"/>
  <c r="L68" i="42"/>
  <c r="I69" i="42"/>
  <c r="N69" i="42" s="1"/>
  <c r="S69" i="42" s="1"/>
  <c r="L71" i="42"/>
  <c r="L72" i="42"/>
  <c r="I73" i="42"/>
  <c r="N73" i="42" s="1"/>
  <c r="S73" i="42" s="1"/>
  <c r="L74" i="42"/>
  <c r="L77" i="42"/>
  <c r="O29" i="42"/>
  <c r="T29" i="42" s="1"/>
  <c r="F29" i="42"/>
  <c r="M41" i="42"/>
  <c r="R41" i="42" s="1"/>
  <c r="L64" i="42"/>
  <c r="L66" i="42"/>
  <c r="L69" i="42"/>
  <c r="L70" i="42"/>
  <c r="L73" i="42"/>
  <c r="L7" i="42"/>
  <c r="F7" i="42"/>
  <c r="O8" i="42"/>
  <c r="T8" i="42" s="1"/>
  <c r="L11" i="42"/>
  <c r="F11" i="42"/>
  <c r="O27" i="42"/>
  <c r="T27" i="42" s="1"/>
  <c r="L30" i="42"/>
  <c r="O30" i="42"/>
  <c r="T30" i="42" s="1"/>
  <c r="F30" i="42"/>
  <c r="L8" i="42"/>
  <c r="F8" i="42"/>
  <c r="M8" i="42"/>
  <c r="R8" i="42" s="1"/>
  <c r="L12" i="42"/>
  <c r="F12" i="42"/>
  <c r="M12" i="42"/>
  <c r="R12" i="42" s="1"/>
  <c r="O13" i="42"/>
  <c r="T13" i="42" s="1"/>
  <c r="F15" i="42"/>
  <c r="L15" i="42"/>
  <c r="L16" i="42"/>
  <c r="F16" i="42"/>
  <c r="F17" i="42"/>
  <c r="L17" i="42"/>
  <c r="F18" i="42"/>
  <c r="L18" i="42"/>
  <c r="L19" i="42"/>
  <c r="F19" i="42"/>
  <c r="L20" i="42"/>
  <c r="F20" i="42"/>
  <c r="F21" i="42"/>
  <c r="L21" i="42"/>
  <c r="L22" i="42"/>
  <c r="F22" i="42"/>
  <c r="F23" i="42"/>
  <c r="L23" i="42"/>
  <c r="L24" i="42"/>
  <c r="F24" i="42"/>
  <c r="L25" i="42"/>
  <c r="F25" i="42"/>
  <c r="L26" i="42"/>
  <c r="F26" i="42"/>
  <c r="O26" i="42"/>
  <c r="T26" i="42" s="1"/>
  <c r="O39" i="42"/>
  <c r="T39" i="42" s="1"/>
  <c r="L42" i="42"/>
  <c r="F42" i="42"/>
  <c r="O42" i="42"/>
  <c r="T42" i="42" s="1"/>
  <c r="J63" i="42"/>
  <c r="I63" i="42"/>
  <c r="M63" i="42"/>
  <c r="I65" i="41"/>
  <c r="K65" i="41" s="1"/>
  <c r="J69" i="41"/>
  <c r="I69" i="41"/>
  <c r="L9" i="42"/>
  <c r="F9" i="42"/>
  <c r="M9" i="42"/>
  <c r="R9" i="42" s="1"/>
  <c r="L13" i="42"/>
  <c r="F13" i="42"/>
  <c r="M13" i="42"/>
  <c r="R13" i="42" s="1"/>
  <c r="O35" i="42"/>
  <c r="T35" i="42" s="1"/>
  <c r="L38" i="42"/>
  <c r="F38" i="42"/>
  <c r="O38" i="42"/>
  <c r="T38" i="42" s="1"/>
  <c r="M49" i="42"/>
  <c r="R49" i="42" s="1"/>
  <c r="I49" i="42"/>
  <c r="J49" i="42"/>
  <c r="M7" i="42"/>
  <c r="M11" i="42"/>
  <c r="R11" i="42" s="1"/>
  <c r="O12" i="42"/>
  <c r="T12" i="42" s="1"/>
  <c r="O43" i="42"/>
  <c r="T43" i="42" s="1"/>
  <c r="L46" i="42"/>
  <c r="F46" i="42"/>
  <c r="O46" i="42"/>
  <c r="T46" i="42" s="1"/>
  <c r="N7" i="42"/>
  <c r="I57" i="41"/>
  <c r="J57" i="41"/>
  <c r="N9" i="42"/>
  <c r="S9" i="42" s="1"/>
  <c r="L10" i="42"/>
  <c r="F10" i="42"/>
  <c r="M10" i="42"/>
  <c r="R10" i="42" s="1"/>
  <c r="O11" i="42"/>
  <c r="T11" i="42" s="1"/>
  <c r="L14" i="42"/>
  <c r="F14" i="42"/>
  <c r="M14" i="42"/>
  <c r="R14" i="42" s="1"/>
  <c r="O31" i="42"/>
  <c r="T31" i="42" s="1"/>
  <c r="L34" i="42"/>
  <c r="F34" i="42"/>
  <c r="O34" i="42"/>
  <c r="T34" i="42" s="1"/>
  <c r="O47" i="42"/>
  <c r="T47" i="42" s="1"/>
  <c r="J54" i="42"/>
  <c r="M54" i="42"/>
  <c r="R54" i="42" s="1"/>
  <c r="I54" i="42"/>
  <c r="J61" i="42"/>
  <c r="I61" i="42"/>
  <c r="M61" i="42"/>
  <c r="R61" i="42" s="1"/>
  <c r="N74" i="42"/>
  <c r="S74" i="42" s="1"/>
  <c r="J51" i="42"/>
  <c r="M51" i="42"/>
  <c r="R51" i="42" s="1"/>
  <c r="I51" i="42"/>
  <c r="J71" i="42"/>
  <c r="I71" i="42"/>
  <c r="M71" i="42"/>
  <c r="R71" i="42" s="1"/>
  <c r="J78" i="42"/>
  <c r="M78" i="42"/>
  <c r="R78" i="42" s="1"/>
  <c r="O14" i="42"/>
  <c r="T14" i="42" s="1"/>
  <c r="M15" i="42"/>
  <c r="R15" i="42" s="1"/>
  <c r="I15" i="42"/>
  <c r="M16" i="42"/>
  <c r="R16" i="42" s="1"/>
  <c r="I16" i="42"/>
  <c r="M17" i="42"/>
  <c r="R17" i="42" s="1"/>
  <c r="I17" i="42"/>
  <c r="M18" i="42"/>
  <c r="R18" i="42" s="1"/>
  <c r="I18" i="42"/>
  <c r="M19" i="42"/>
  <c r="R19" i="42" s="1"/>
  <c r="I19" i="42"/>
  <c r="M20" i="42"/>
  <c r="R20" i="42" s="1"/>
  <c r="I20" i="42"/>
  <c r="M21" i="42"/>
  <c r="R21" i="42" s="1"/>
  <c r="I21" i="42"/>
  <c r="M22" i="42"/>
  <c r="R22" i="42" s="1"/>
  <c r="I22" i="42"/>
  <c r="M23" i="42"/>
  <c r="R23" i="42" s="1"/>
  <c r="I23" i="42"/>
  <c r="M24" i="42"/>
  <c r="R24" i="42" s="1"/>
  <c r="I24" i="42"/>
  <c r="M25" i="42"/>
  <c r="R25" i="42" s="1"/>
  <c r="I25" i="42"/>
  <c r="M26" i="42"/>
  <c r="R26" i="42" s="1"/>
  <c r="F27" i="42"/>
  <c r="M30" i="42"/>
  <c r="R30" i="42" s="1"/>
  <c r="F31" i="42"/>
  <c r="M34" i="42"/>
  <c r="R34" i="42" s="1"/>
  <c r="F35" i="42"/>
  <c r="M38" i="42"/>
  <c r="R38" i="42" s="1"/>
  <c r="F39" i="42"/>
  <c r="M42" i="42"/>
  <c r="R42" i="42" s="1"/>
  <c r="F43" i="42"/>
  <c r="M46" i="42"/>
  <c r="R46" i="42" s="1"/>
  <c r="F47" i="42"/>
  <c r="J58" i="42"/>
  <c r="M58" i="42"/>
  <c r="I58" i="42"/>
  <c r="N65" i="42"/>
  <c r="S65" i="42" s="1"/>
  <c r="J67" i="42"/>
  <c r="I67" i="42"/>
  <c r="M67" i="42"/>
  <c r="R67" i="42" s="1"/>
  <c r="N70" i="42"/>
  <c r="S70" i="42" s="1"/>
  <c r="I78" i="42"/>
  <c r="J59" i="42"/>
  <c r="M59" i="42"/>
  <c r="R59" i="42" s="1"/>
  <c r="I59" i="42"/>
  <c r="J74" i="42"/>
  <c r="K74" i="42" s="1"/>
  <c r="M74" i="42"/>
  <c r="I73" i="41"/>
  <c r="K73" i="41" s="1"/>
  <c r="H81" i="42"/>
  <c r="J15" i="42"/>
  <c r="J16" i="42"/>
  <c r="J17" i="42"/>
  <c r="J18" i="42"/>
  <c r="J19" i="42"/>
  <c r="J20" i="42"/>
  <c r="J21" i="42"/>
  <c r="J22" i="42"/>
  <c r="J23" i="42"/>
  <c r="J24" i="42"/>
  <c r="J25" i="42"/>
  <c r="M27" i="42"/>
  <c r="R27" i="42" s="1"/>
  <c r="F28" i="42"/>
  <c r="M31" i="42"/>
  <c r="R31" i="42" s="1"/>
  <c r="F32" i="42"/>
  <c r="M35" i="42"/>
  <c r="R35" i="42" s="1"/>
  <c r="F36" i="42"/>
  <c r="M39" i="42"/>
  <c r="R39" i="42" s="1"/>
  <c r="F40" i="42"/>
  <c r="M43" i="42"/>
  <c r="R43" i="42" s="1"/>
  <c r="F44" i="42"/>
  <c r="M47" i="42"/>
  <c r="R47" i="42" s="1"/>
  <c r="F48" i="42"/>
  <c r="J50" i="42"/>
  <c r="M50" i="42"/>
  <c r="R50" i="42" s="1"/>
  <c r="I50" i="42"/>
  <c r="J55" i="42"/>
  <c r="M55" i="42"/>
  <c r="R55" i="42" s="1"/>
  <c r="I55" i="42"/>
  <c r="F62" i="42"/>
  <c r="L62" i="42"/>
  <c r="L50" i="42"/>
  <c r="J52" i="42"/>
  <c r="M52" i="42"/>
  <c r="R52" i="42" s="1"/>
  <c r="I52" i="42"/>
  <c r="J56" i="42"/>
  <c r="M56" i="42"/>
  <c r="R56" i="42" s="1"/>
  <c r="I56" i="42"/>
  <c r="J60" i="42"/>
  <c r="I60" i="42"/>
  <c r="J62" i="42"/>
  <c r="I62" i="42"/>
  <c r="R62" i="42"/>
  <c r="J66" i="42"/>
  <c r="M66" i="42"/>
  <c r="J75" i="42"/>
  <c r="I75" i="42"/>
  <c r="J79" i="42"/>
  <c r="I79" i="42"/>
  <c r="I26" i="42"/>
  <c r="I27" i="42"/>
  <c r="I28" i="42"/>
  <c r="I29" i="42"/>
  <c r="I30" i="42"/>
  <c r="I31" i="42"/>
  <c r="I32" i="42"/>
  <c r="I33" i="42"/>
  <c r="I34" i="42"/>
  <c r="I35" i="42"/>
  <c r="I36" i="42"/>
  <c r="I37" i="42"/>
  <c r="I38" i="42"/>
  <c r="I39" i="42"/>
  <c r="I40" i="42"/>
  <c r="I41" i="42"/>
  <c r="I42" i="42"/>
  <c r="I43" i="42"/>
  <c r="I44" i="42"/>
  <c r="I45" i="42"/>
  <c r="I46" i="42"/>
  <c r="I47" i="42"/>
  <c r="I48" i="42"/>
  <c r="M48" i="42"/>
  <c r="R48" i="42" s="1"/>
  <c r="F49" i="42"/>
  <c r="J53" i="42"/>
  <c r="M53" i="42"/>
  <c r="R53" i="42" s="1"/>
  <c r="I53" i="42"/>
  <c r="J57" i="42"/>
  <c r="M57" i="42"/>
  <c r="R57" i="42" s="1"/>
  <c r="I57" i="42"/>
  <c r="I66" i="42"/>
  <c r="J70" i="42"/>
  <c r="M70" i="42"/>
  <c r="J64" i="42"/>
  <c r="J68" i="42"/>
  <c r="J72" i="42"/>
  <c r="J76" i="42"/>
  <c r="I64" i="42"/>
  <c r="J65" i="42"/>
  <c r="K65" i="42" s="1"/>
  <c r="J69" i="42"/>
  <c r="J73" i="42"/>
  <c r="I76" i="42"/>
  <c r="J77" i="42"/>
  <c r="I80" i="42"/>
  <c r="J47" i="41"/>
  <c r="K47" i="41" s="1"/>
  <c r="J55" i="41"/>
  <c r="K55" i="41" s="1"/>
  <c r="I63" i="41"/>
  <c r="K63" i="41" s="1"/>
  <c r="I71" i="41"/>
  <c r="K71" i="41" s="1"/>
  <c r="I79" i="41"/>
  <c r="K79" i="41" s="1"/>
  <c r="I67" i="41"/>
  <c r="K67" i="41" s="1"/>
  <c r="I75" i="41"/>
  <c r="K75" i="41" s="1"/>
  <c r="J7" i="41"/>
  <c r="K7" i="41" s="1"/>
  <c r="J9" i="41"/>
  <c r="K9" i="41" s="1"/>
  <c r="J11" i="41"/>
  <c r="J15" i="41"/>
  <c r="K15" i="41" s="1"/>
  <c r="J17" i="41"/>
  <c r="K17" i="41" s="1"/>
  <c r="J23" i="41"/>
  <c r="K23" i="41" s="1"/>
  <c r="J25" i="41"/>
  <c r="K25" i="41" s="1"/>
  <c r="J31" i="41"/>
  <c r="K31" i="41" s="1"/>
  <c r="J33" i="41"/>
  <c r="K33" i="41" s="1"/>
  <c r="J37" i="41"/>
  <c r="K37" i="41" s="1"/>
  <c r="J41" i="41"/>
  <c r="K41" i="41" s="1"/>
  <c r="I45" i="41"/>
  <c r="K45" i="41" s="1"/>
  <c r="I51" i="41"/>
  <c r="K51" i="41" s="1"/>
  <c r="I53" i="41"/>
  <c r="K53" i="41" s="1"/>
  <c r="I11" i="41"/>
  <c r="I13" i="41"/>
  <c r="K13" i="41" s="1"/>
  <c r="I19" i="41"/>
  <c r="K19" i="41" s="1"/>
  <c r="I21" i="41"/>
  <c r="K21" i="41" s="1"/>
  <c r="I27" i="41"/>
  <c r="K27" i="41" s="1"/>
  <c r="I29" i="41"/>
  <c r="K29" i="41" s="1"/>
  <c r="I35" i="41"/>
  <c r="K35" i="41" s="1"/>
  <c r="J30" i="41"/>
  <c r="I30" i="41"/>
  <c r="J12" i="41"/>
  <c r="I12" i="41"/>
  <c r="J20" i="41"/>
  <c r="I20" i="41"/>
  <c r="J36" i="41"/>
  <c r="I36" i="41"/>
  <c r="I43" i="41"/>
  <c r="J46" i="41"/>
  <c r="I46" i="41"/>
  <c r="I60" i="41"/>
  <c r="J10" i="41"/>
  <c r="I10" i="41"/>
  <c r="J18" i="41"/>
  <c r="I18" i="41"/>
  <c r="J26" i="41"/>
  <c r="I26" i="41"/>
  <c r="J34" i="41"/>
  <c r="I34" i="41"/>
  <c r="J60" i="41"/>
  <c r="J72" i="41"/>
  <c r="I72" i="41"/>
  <c r="J74" i="41"/>
  <c r="I74" i="41"/>
  <c r="J14" i="41"/>
  <c r="I14" i="41"/>
  <c r="J22" i="41"/>
  <c r="I22" i="41"/>
  <c r="J43" i="41"/>
  <c r="J28" i="41"/>
  <c r="I28" i="41"/>
  <c r="J44" i="41"/>
  <c r="I44" i="41"/>
  <c r="J8" i="41"/>
  <c r="I8" i="41"/>
  <c r="J16" i="41"/>
  <c r="I16" i="41"/>
  <c r="J24" i="41"/>
  <c r="I24" i="41"/>
  <c r="J32" i="41"/>
  <c r="I32" i="41"/>
  <c r="I38" i="41"/>
  <c r="K38" i="41" s="1"/>
  <c r="I40" i="41"/>
  <c r="J40" i="41"/>
  <c r="J52" i="41"/>
  <c r="I52" i="41"/>
  <c r="J54" i="41"/>
  <c r="I54" i="41"/>
  <c r="I42" i="41"/>
  <c r="J50" i="41"/>
  <c r="I50" i="41"/>
  <c r="J64" i="41"/>
  <c r="I64" i="41"/>
  <c r="J66" i="41"/>
  <c r="I66" i="41"/>
  <c r="J80" i="41"/>
  <c r="O80" i="41" s="1"/>
  <c r="M80" i="41"/>
  <c r="I80" i="41"/>
  <c r="N80" i="41" s="1"/>
  <c r="H81" i="41"/>
  <c r="I39" i="41"/>
  <c r="K39" i="41" s="1"/>
  <c r="J42" i="41"/>
  <c r="J48" i="41"/>
  <c r="I48" i="41"/>
  <c r="J56" i="41"/>
  <c r="I56" i="41"/>
  <c r="J59" i="41"/>
  <c r="I59" i="41"/>
  <c r="J62" i="41"/>
  <c r="I62" i="41"/>
  <c r="J70" i="41"/>
  <c r="I70" i="41"/>
  <c r="J78" i="41"/>
  <c r="I78" i="41"/>
  <c r="I58" i="41"/>
  <c r="J68" i="41"/>
  <c r="I68" i="41"/>
  <c r="J76" i="41"/>
  <c r="I76" i="41"/>
  <c r="O10" i="43" l="1"/>
  <c r="T10" i="43" s="1"/>
  <c r="T9" i="43"/>
  <c r="K9" i="43"/>
  <c r="P80" i="43"/>
  <c r="P11" i="43"/>
  <c r="S58" i="43"/>
  <c r="T11" i="43"/>
  <c r="O16" i="43"/>
  <c r="T16" i="43" s="1"/>
  <c r="T15" i="43"/>
  <c r="K59" i="43"/>
  <c r="K11" i="43"/>
  <c r="S56" i="43"/>
  <c r="K80" i="43"/>
  <c r="K52" i="43"/>
  <c r="K7" i="43"/>
  <c r="S57" i="43"/>
  <c r="P15" i="43"/>
  <c r="U15" i="43" s="1"/>
  <c r="T7" i="43"/>
  <c r="P13" i="43"/>
  <c r="P7" i="43"/>
  <c r="N8" i="43"/>
  <c r="K8" i="43"/>
  <c r="N14" i="43"/>
  <c r="S14" i="43" s="1"/>
  <c r="K14" i="43"/>
  <c r="R7" i="43"/>
  <c r="T13" i="43"/>
  <c r="P9" i="43"/>
  <c r="O14" i="43"/>
  <c r="T14" i="43" s="1"/>
  <c r="O12" i="43"/>
  <c r="P12" i="43" s="1"/>
  <c r="U12" i="43" s="1"/>
  <c r="K13" i="43"/>
  <c r="N38" i="43"/>
  <c r="P38" i="43" s="1"/>
  <c r="N34" i="43"/>
  <c r="P34" i="43" s="1"/>
  <c r="N30" i="43"/>
  <c r="S30" i="43" s="1"/>
  <c r="N26" i="43"/>
  <c r="S26" i="43" s="1"/>
  <c r="O21" i="43"/>
  <c r="T21" i="43" s="1"/>
  <c r="O17" i="43"/>
  <c r="T17" i="43" s="1"/>
  <c r="N24" i="43"/>
  <c r="S24" i="43" s="1"/>
  <c r="K24" i="43"/>
  <c r="N22" i="43"/>
  <c r="S22" i="43" s="1"/>
  <c r="K22" i="43"/>
  <c r="N18" i="43"/>
  <c r="S18" i="43" s="1"/>
  <c r="K18" i="43"/>
  <c r="N50" i="43"/>
  <c r="S50" i="43" s="1"/>
  <c r="K50" i="43"/>
  <c r="N48" i="43"/>
  <c r="S48" i="43" s="1"/>
  <c r="K72" i="42"/>
  <c r="O56" i="43"/>
  <c r="P56" i="43" s="1"/>
  <c r="K56" i="43"/>
  <c r="N79" i="43"/>
  <c r="S79" i="43" s="1"/>
  <c r="N77" i="43"/>
  <c r="S77" i="43" s="1"/>
  <c r="N75" i="43"/>
  <c r="S75" i="43" s="1"/>
  <c r="N73" i="43"/>
  <c r="S73" i="43" s="1"/>
  <c r="N71" i="43"/>
  <c r="S71" i="43" s="1"/>
  <c r="N69" i="43"/>
  <c r="P69" i="43" s="1"/>
  <c r="U69" i="43" s="1"/>
  <c r="N67" i="43"/>
  <c r="P67" i="43" s="1"/>
  <c r="U67" i="43" s="1"/>
  <c r="N65" i="43"/>
  <c r="S65" i="43" s="1"/>
  <c r="N63" i="43"/>
  <c r="S63" i="43" s="1"/>
  <c r="N61" i="43"/>
  <c r="S61" i="43" s="1"/>
  <c r="O51" i="43"/>
  <c r="P51" i="43" s="1"/>
  <c r="U51" i="43" s="1"/>
  <c r="N43" i="43"/>
  <c r="P43" i="43" s="1"/>
  <c r="U43" i="43" s="1"/>
  <c r="N39" i="43"/>
  <c r="P39" i="43" s="1"/>
  <c r="U39" i="43" s="1"/>
  <c r="N35" i="43"/>
  <c r="P35" i="43" s="1"/>
  <c r="U35" i="43" s="1"/>
  <c r="N31" i="43"/>
  <c r="S31" i="43" s="1"/>
  <c r="N27" i="43"/>
  <c r="P27" i="43" s="1"/>
  <c r="U27" i="43" s="1"/>
  <c r="O24" i="43"/>
  <c r="T24" i="43" s="1"/>
  <c r="O20" i="43"/>
  <c r="T20" i="43" s="1"/>
  <c r="N52" i="43"/>
  <c r="O50" i="43"/>
  <c r="T50" i="43" s="1"/>
  <c r="O48" i="43"/>
  <c r="T48" i="43" s="1"/>
  <c r="O57" i="43"/>
  <c r="P57" i="43" s="1"/>
  <c r="O53" i="43"/>
  <c r="T53" i="43" s="1"/>
  <c r="O47" i="43"/>
  <c r="P47" i="43" s="1"/>
  <c r="U47" i="43" s="1"/>
  <c r="K53" i="43"/>
  <c r="N42" i="43"/>
  <c r="S42" i="43" s="1"/>
  <c r="N20" i="43"/>
  <c r="K20" i="43"/>
  <c r="R51" i="43"/>
  <c r="N40" i="43"/>
  <c r="P40" i="43" s="1"/>
  <c r="U40" i="43" s="1"/>
  <c r="N36" i="43"/>
  <c r="S36" i="43" s="1"/>
  <c r="N32" i="43"/>
  <c r="S32" i="43" s="1"/>
  <c r="N28" i="43"/>
  <c r="P28" i="43" s="1"/>
  <c r="U28" i="43" s="1"/>
  <c r="O23" i="43"/>
  <c r="O19" i="43"/>
  <c r="T19" i="43" s="1"/>
  <c r="J81" i="43"/>
  <c r="K57" i="43"/>
  <c r="O52" i="43"/>
  <c r="T52" i="43" s="1"/>
  <c r="N23" i="43"/>
  <c r="S23" i="43" s="1"/>
  <c r="K23" i="43"/>
  <c r="N21" i="43"/>
  <c r="S21" i="43" s="1"/>
  <c r="K21" i="43"/>
  <c r="N19" i="43"/>
  <c r="S19" i="43" s="1"/>
  <c r="K19" i="43"/>
  <c r="N17" i="43"/>
  <c r="S17" i="43" s="1"/>
  <c r="K17" i="43"/>
  <c r="K48" i="43"/>
  <c r="M81" i="43"/>
  <c r="L81" i="43"/>
  <c r="I81" i="43"/>
  <c r="O59" i="43"/>
  <c r="P59" i="43" s="1"/>
  <c r="O55" i="43"/>
  <c r="T55" i="43" s="1"/>
  <c r="N44" i="43"/>
  <c r="P44" i="43" s="1"/>
  <c r="U44" i="43" s="1"/>
  <c r="O58" i="43"/>
  <c r="P58" i="43" s="1"/>
  <c r="K58" i="43"/>
  <c r="O54" i="43"/>
  <c r="P54" i="43" s="1"/>
  <c r="K54" i="43"/>
  <c r="N78" i="43"/>
  <c r="S78" i="43" s="1"/>
  <c r="N76" i="43"/>
  <c r="P76" i="43" s="1"/>
  <c r="U76" i="43" s="1"/>
  <c r="N74" i="43"/>
  <c r="S74" i="43" s="1"/>
  <c r="N72" i="43"/>
  <c r="P72" i="43" s="1"/>
  <c r="U72" i="43" s="1"/>
  <c r="N70" i="43"/>
  <c r="S70" i="43" s="1"/>
  <c r="N68" i="43"/>
  <c r="P68" i="43" s="1"/>
  <c r="U68" i="43" s="1"/>
  <c r="N66" i="43"/>
  <c r="S66" i="43" s="1"/>
  <c r="N64" i="43"/>
  <c r="P64" i="43" s="1"/>
  <c r="U64" i="43" s="1"/>
  <c r="N62" i="43"/>
  <c r="S62" i="43" s="1"/>
  <c r="N60" i="43"/>
  <c r="P60" i="43" s="1"/>
  <c r="U60" i="43" s="1"/>
  <c r="O49" i="43"/>
  <c r="T49" i="43" s="1"/>
  <c r="S59" i="43"/>
  <c r="N46" i="43"/>
  <c r="P46" i="43" s="1"/>
  <c r="U46" i="43" s="1"/>
  <c r="N45" i="43"/>
  <c r="P45" i="43" s="1"/>
  <c r="U45" i="43" s="1"/>
  <c r="K42" i="43"/>
  <c r="N41" i="43"/>
  <c r="P41" i="43" s="1"/>
  <c r="U41" i="43" s="1"/>
  <c r="K38" i="43"/>
  <c r="N37" i="43"/>
  <c r="P37" i="43" s="1"/>
  <c r="U37" i="43" s="1"/>
  <c r="K34" i="43"/>
  <c r="N33" i="43"/>
  <c r="S33" i="43" s="1"/>
  <c r="K30" i="43"/>
  <c r="N29" i="43"/>
  <c r="P29" i="43" s="1"/>
  <c r="U29" i="43" s="1"/>
  <c r="K26" i="43"/>
  <c r="N25" i="43"/>
  <c r="P25" i="43" s="1"/>
  <c r="U25" i="43" s="1"/>
  <c r="O22" i="43"/>
  <c r="T22" i="43" s="1"/>
  <c r="O18" i="43"/>
  <c r="T18" i="43" s="1"/>
  <c r="R16" i="43"/>
  <c r="T36" i="42"/>
  <c r="K14" i="42"/>
  <c r="K75" i="42"/>
  <c r="K57" i="41"/>
  <c r="K55" i="42"/>
  <c r="K77" i="42"/>
  <c r="K36" i="41"/>
  <c r="K66" i="42"/>
  <c r="N13" i="42"/>
  <c r="S13" i="42" s="1"/>
  <c r="O9" i="42"/>
  <c r="T9" i="42" s="1"/>
  <c r="K69" i="42"/>
  <c r="K56" i="42"/>
  <c r="T37" i="42"/>
  <c r="S12" i="42"/>
  <c r="O10" i="42"/>
  <c r="T10" i="42" s="1"/>
  <c r="K73" i="42"/>
  <c r="T32" i="42"/>
  <c r="K67" i="42"/>
  <c r="K69" i="41"/>
  <c r="K63" i="42"/>
  <c r="N11" i="42"/>
  <c r="S11" i="42" s="1"/>
  <c r="K68" i="42"/>
  <c r="K79" i="42"/>
  <c r="T33" i="42"/>
  <c r="S8" i="42"/>
  <c r="K49" i="42"/>
  <c r="K72" i="41"/>
  <c r="K52" i="41"/>
  <c r="K54" i="42"/>
  <c r="O7" i="42"/>
  <c r="T7" i="42" s="1"/>
  <c r="T44" i="42"/>
  <c r="K78" i="42"/>
  <c r="T28" i="42"/>
  <c r="P8" i="42"/>
  <c r="K26" i="41"/>
  <c r="K30" i="41"/>
  <c r="J81" i="42"/>
  <c r="K12" i="42"/>
  <c r="K8" i="42"/>
  <c r="N48" i="42"/>
  <c r="P48" i="42" s="1"/>
  <c r="K48" i="42"/>
  <c r="N40" i="42"/>
  <c r="P40" i="42" s="1"/>
  <c r="K40" i="42"/>
  <c r="N28" i="42"/>
  <c r="P28" i="42" s="1"/>
  <c r="K28" i="42"/>
  <c r="O75" i="42"/>
  <c r="T75" i="42" s="1"/>
  <c r="O62" i="42"/>
  <c r="T62" i="42" s="1"/>
  <c r="O56" i="42"/>
  <c r="T56" i="42" s="1"/>
  <c r="O52" i="42"/>
  <c r="T52" i="42" s="1"/>
  <c r="N50" i="42"/>
  <c r="S50" i="42" s="1"/>
  <c r="K50" i="42"/>
  <c r="O25" i="42"/>
  <c r="T25" i="42" s="1"/>
  <c r="O17" i="42"/>
  <c r="T17" i="42" s="1"/>
  <c r="O59" i="42"/>
  <c r="T59" i="42" s="1"/>
  <c r="N58" i="42"/>
  <c r="S58" i="42" s="1"/>
  <c r="N23" i="42"/>
  <c r="S23" i="42" s="1"/>
  <c r="K23" i="42"/>
  <c r="N19" i="42"/>
  <c r="S19" i="42" s="1"/>
  <c r="K19" i="42"/>
  <c r="N15" i="42"/>
  <c r="S15" i="42" s="1"/>
  <c r="K15" i="42"/>
  <c r="N71" i="42"/>
  <c r="S71" i="42" s="1"/>
  <c r="O51" i="42"/>
  <c r="T51" i="42" s="1"/>
  <c r="P12" i="42"/>
  <c r="N76" i="42"/>
  <c r="O64" i="42"/>
  <c r="T64" i="42" s="1"/>
  <c r="O70" i="42"/>
  <c r="T70" i="42" s="1"/>
  <c r="N53" i="42"/>
  <c r="S53" i="42" s="1"/>
  <c r="K53" i="42"/>
  <c r="K47" i="42"/>
  <c r="N47" i="42"/>
  <c r="S47" i="42" s="1"/>
  <c r="K35" i="42"/>
  <c r="N35" i="42"/>
  <c r="P35" i="42" s="1"/>
  <c r="K62" i="42"/>
  <c r="K51" i="42"/>
  <c r="K66" i="41"/>
  <c r="O77" i="42"/>
  <c r="P77" i="42" s="1"/>
  <c r="O73" i="42"/>
  <c r="T73" i="42" s="1"/>
  <c r="S72" i="42"/>
  <c r="K76" i="42"/>
  <c r="O68" i="42"/>
  <c r="T68" i="42" s="1"/>
  <c r="R70" i="42"/>
  <c r="O57" i="42"/>
  <c r="T57" i="42" s="1"/>
  <c r="N46" i="42"/>
  <c r="S46" i="42" s="1"/>
  <c r="K46" i="42"/>
  <c r="N42" i="42"/>
  <c r="S42" i="42" s="1"/>
  <c r="K42" i="42"/>
  <c r="N38" i="42"/>
  <c r="S38" i="42" s="1"/>
  <c r="K38" i="42"/>
  <c r="N34" i="42"/>
  <c r="S34" i="42" s="1"/>
  <c r="K34" i="42"/>
  <c r="N30" i="42"/>
  <c r="P30" i="42" s="1"/>
  <c r="K30" i="42"/>
  <c r="N26" i="42"/>
  <c r="P26" i="42" s="1"/>
  <c r="K26" i="42"/>
  <c r="O66" i="42"/>
  <c r="T66" i="42" s="1"/>
  <c r="N56" i="42"/>
  <c r="S56" i="42" s="1"/>
  <c r="N52" i="42"/>
  <c r="O50" i="42"/>
  <c r="T50" i="42" s="1"/>
  <c r="O23" i="42"/>
  <c r="T23" i="42" s="1"/>
  <c r="O19" i="42"/>
  <c r="T19" i="42" s="1"/>
  <c r="O15" i="42"/>
  <c r="O74" i="42"/>
  <c r="T74" i="42" s="1"/>
  <c r="N59" i="42"/>
  <c r="S59" i="42" s="1"/>
  <c r="N67" i="42"/>
  <c r="O58" i="42"/>
  <c r="T58" i="42" s="1"/>
  <c r="N24" i="42"/>
  <c r="S24" i="42" s="1"/>
  <c r="K24" i="42"/>
  <c r="N22" i="42"/>
  <c r="S22" i="42" s="1"/>
  <c r="K22" i="42"/>
  <c r="N20" i="42"/>
  <c r="S20" i="42" s="1"/>
  <c r="K20" i="42"/>
  <c r="N18" i="42"/>
  <c r="K18" i="42"/>
  <c r="N16" i="42"/>
  <c r="S16" i="42" s="1"/>
  <c r="K16" i="42"/>
  <c r="N51" i="42"/>
  <c r="S51" i="42" s="1"/>
  <c r="O61" i="42"/>
  <c r="T61" i="42" s="1"/>
  <c r="I81" i="42"/>
  <c r="O63" i="42"/>
  <c r="T63" i="42" s="1"/>
  <c r="O65" i="42"/>
  <c r="P65" i="42" s="1"/>
  <c r="U65" i="42" s="1"/>
  <c r="O76" i="42"/>
  <c r="T76" i="42" s="1"/>
  <c r="N57" i="42"/>
  <c r="S57" i="42" s="1"/>
  <c r="K57" i="42"/>
  <c r="N44" i="42"/>
  <c r="P44" i="42" s="1"/>
  <c r="K44" i="42"/>
  <c r="N36" i="42"/>
  <c r="P36" i="42" s="1"/>
  <c r="K36" i="42"/>
  <c r="N32" i="42"/>
  <c r="P32" i="42" s="1"/>
  <c r="K32" i="42"/>
  <c r="O79" i="42"/>
  <c r="T79" i="42" s="1"/>
  <c r="O60" i="42"/>
  <c r="T60" i="42" s="1"/>
  <c r="O21" i="42"/>
  <c r="T21" i="42" s="1"/>
  <c r="N78" i="42"/>
  <c r="S78" i="42" s="1"/>
  <c r="N25" i="42"/>
  <c r="S25" i="42" s="1"/>
  <c r="K25" i="42"/>
  <c r="N21" i="42"/>
  <c r="S21" i="42" s="1"/>
  <c r="K21" i="42"/>
  <c r="N17" i="42"/>
  <c r="S17" i="42" s="1"/>
  <c r="K17" i="42"/>
  <c r="O78" i="42"/>
  <c r="T78" i="42" s="1"/>
  <c r="O49" i="42"/>
  <c r="T49" i="42" s="1"/>
  <c r="K80" i="42"/>
  <c r="N80" i="42"/>
  <c r="P80" i="42" s="1"/>
  <c r="S77" i="42"/>
  <c r="N66" i="42"/>
  <c r="S66" i="42" s="1"/>
  <c r="K52" i="42"/>
  <c r="K43" i="42"/>
  <c r="N43" i="42"/>
  <c r="P43" i="42" s="1"/>
  <c r="K39" i="42"/>
  <c r="N39" i="42"/>
  <c r="P39" i="42" s="1"/>
  <c r="N31" i="42"/>
  <c r="P31" i="42" s="1"/>
  <c r="K31" i="42"/>
  <c r="K27" i="42"/>
  <c r="N27" i="42"/>
  <c r="S27" i="42" s="1"/>
  <c r="K60" i="42"/>
  <c r="K58" i="42"/>
  <c r="O55" i="42"/>
  <c r="T55" i="42" s="1"/>
  <c r="O24" i="42"/>
  <c r="O20" i="42"/>
  <c r="O16" i="42"/>
  <c r="K59" i="42"/>
  <c r="O71" i="42"/>
  <c r="T71" i="42" s="1"/>
  <c r="N61" i="42"/>
  <c r="S61" i="42" s="1"/>
  <c r="N54" i="42"/>
  <c r="S54" i="42" s="1"/>
  <c r="S7" i="42"/>
  <c r="N63" i="42"/>
  <c r="S63" i="42" s="1"/>
  <c r="O69" i="42"/>
  <c r="P69" i="42" s="1"/>
  <c r="N64" i="42"/>
  <c r="O72" i="42"/>
  <c r="P72" i="42" s="1"/>
  <c r="K64" i="42"/>
  <c r="K70" i="42"/>
  <c r="O53" i="42"/>
  <c r="T53" i="42" s="1"/>
  <c r="K45" i="42"/>
  <c r="N45" i="42"/>
  <c r="P45" i="42" s="1"/>
  <c r="K41" i="42"/>
  <c r="N41" i="42"/>
  <c r="P41" i="42" s="1"/>
  <c r="K37" i="42"/>
  <c r="N37" i="42"/>
  <c r="P37" i="42" s="1"/>
  <c r="K33" i="42"/>
  <c r="N33" i="42"/>
  <c r="P33" i="42" s="1"/>
  <c r="K29" i="42"/>
  <c r="N29" i="42"/>
  <c r="P29" i="42" s="1"/>
  <c r="N79" i="42"/>
  <c r="N75" i="42"/>
  <c r="R66" i="42"/>
  <c r="N62" i="42"/>
  <c r="S62" i="42" s="1"/>
  <c r="N60" i="42"/>
  <c r="N55" i="42"/>
  <c r="O22" i="42"/>
  <c r="O18" i="42"/>
  <c r="T18" i="42" s="1"/>
  <c r="R74" i="42"/>
  <c r="O67" i="42"/>
  <c r="T67" i="42" s="1"/>
  <c r="R58" i="42"/>
  <c r="K71" i="42"/>
  <c r="K61" i="42"/>
  <c r="O54" i="42"/>
  <c r="T54" i="42" s="1"/>
  <c r="P14" i="42"/>
  <c r="U14" i="42" s="1"/>
  <c r="Q14" i="42" s="1"/>
  <c r="M81" i="42"/>
  <c r="R7" i="42"/>
  <c r="N49" i="42"/>
  <c r="R63" i="42"/>
  <c r="L81" i="42"/>
  <c r="K60" i="41"/>
  <c r="K11" i="41"/>
  <c r="K78" i="41"/>
  <c r="J81" i="41"/>
  <c r="K80" i="41"/>
  <c r="I81" i="41"/>
  <c r="K70" i="41"/>
  <c r="K28" i="41"/>
  <c r="K68" i="41"/>
  <c r="K58" i="41"/>
  <c r="K48" i="41"/>
  <c r="K16" i="41"/>
  <c r="K18" i="41"/>
  <c r="K59" i="41"/>
  <c r="K10" i="41"/>
  <c r="K50" i="41"/>
  <c r="P80" i="41"/>
  <c r="K40" i="41"/>
  <c r="K20" i="41"/>
  <c r="K64" i="41"/>
  <c r="K42" i="41"/>
  <c r="K32" i="41"/>
  <c r="K8" i="41"/>
  <c r="K43" i="41"/>
  <c r="K76" i="41"/>
  <c r="K62" i="41"/>
  <c r="K56" i="41"/>
  <c r="K54" i="41"/>
  <c r="K34" i="41"/>
  <c r="K24" i="41"/>
  <c r="K44" i="41"/>
  <c r="K22" i="41"/>
  <c r="K74" i="41"/>
  <c r="K46" i="41"/>
  <c r="K12" i="41"/>
  <c r="K14" i="41"/>
  <c r="Q15" i="43" l="1"/>
  <c r="U9" i="43"/>
  <c r="Q9" i="43" s="1"/>
  <c r="P10" i="43"/>
  <c r="U10" i="43" s="1"/>
  <c r="Q10" i="43" s="1"/>
  <c r="P53" i="43"/>
  <c r="U53" i="43" s="1"/>
  <c r="Q53" i="43" s="1"/>
  <c r="U11" i="43"/>
  <c r="Q11" i="43" s="1"/>
  <c r="U59" i="43"/>
  <c r="P77" i="43"/>
  <c r="U77" i="43" s="1"/>
  <c r="Q77" i="43" s="1"/>
  <c r="P61" i="43"/>
  <c r="U61" i="43" s="1"/>
  <c r="Q61" i="43" s="1"/>
  <c r="P32" i="43"/>
  <c r="U32" i="43" s="1"/>
  <c r="Q32" i="43" s="1"/>
  <c r="T12" i="43"/>
  <c r="Q12" i="43" s="1"/>
  <c r="U7" i="43"/>
  <c r="Q7" i="43" s="1"/>
  <c r="T54" i="43"/>
  <c r="P26" i="43"/>
  <c r="U26" i="43" s="1"/>
  <c r="Q26" i="43" s="1"/>
  <c r="P16" i="43"/>
  <c r="U16" i="43" s="1"/>
  <c r="Q16" i="43" s="1"/>
  <c r="S43" i="43"/>
  <c r="Q43" i="43" s="1"/>
  <c r="U72" i="42"/>
  <c r="P75" i="43"/>
  <c r="U75" i="43" s="1"/>
  <c r="Q75" i="43" s="1"/>
  <c r="U13" i="43"/>
  <c r="Q13" i="43" s="1"/>
  <c r="S8" i="43"/>
  <c r="P8" i="43"/>
  <c r="U8" i="43" s="1"/>
  <c r="P55" i="43"/>
  <c r="U55" i="43" s="1"/>
  <c r="Q55" i="43" s="1"/>
  <c r="P73" i="43"/>
  <c r="U73" i="43" s="1"/>
  <c r="Q73" i="43" s="1"/>
  <c r="U54" i="43"/>
  <c r="T57" i="43"/>
  <c r="S27" i="43"/>
  <c r="Q27" i="43" s="1"/>
  <c r="P20" i="42"/>
  <c r="U20" i="42" s="1"/>
  <c r="T59" i="43"/>
  <c r="P19" i="43"/>
  <c r="U19" i="43" s="1"/>
  <c r="Q19" i="43" s="1"/>
  <c r="P70" i="43"/>
  <c r="U70" i="43" s="1"/>
  <c r="Q70" i="43" s="1"/>
  <c r="P79" i="43"/>
  <c r="U79" i="43" s="1"/>
  <c r="Q79" i="43" s="1"/>
  <c r="S46" i="43"/>
  <c r="Q46" i="43" s="1"/>
  <c r="P20" i="43"/>
  <c r="U20" i="43" s="1"/>
  <c r="P42" i="43"/>
  <c r="U42" i="43" s="1"/>
  <c r="Q42" i="43" s="1"/>
  <c r="P52" i="43"/>
  <c r="U52" i="43" s="1"/>
  <c r="S35" i="43"/>
  <c r="Q35" i="43" s="1"/>
  <c r="P65" i="43"/>
  <c r="U65" i="43" s="1"/>
  <c r="Q65" i="43" s="1"/>
  <c r="S69" i="43"/>
  <c r="Q69" i="43" s="1"/>
  <c r="P31" i="43"/>
  <c r="U31" i="43" s="1"/>
  <c r="Q31" i="43" s="1"/>
  <c r="P14" i="43"/>
  <c r="U14" i="43" s="1"/>
  <c r="Q14" i="43" s="1"/>
  <c r="P48" i="43"/>
  <c r="U48" i="43" s="1"/>
  <c r="Q48" i="43" s="1"/>
  <c r="P71" i="43"/>
  <c r="U71" i="43" s="1"/>
  <c r="Q71" i="43" s="1"/>
  <c r="P23" i="43"/>
  <c r="U23" i="43" s="1"/>
  <c r="P63" i="43"/>
  <c r="U63" i="43" s="1"/>
  <c r="Q63" i="43" s="1"/>
  <c r="T51" i="43"/>
  <c r="Q51" i="43" s="1"/>
  <c r="S67" i="43"/>
  <c r="Q67" i="43" s="1"/>
  <c r="P33" i="43"/>
  <c r="U33" i="43" s="1"/>
  <c r="Q33" i="43" s="1"/>
  <c r="K81" i="43"/>
  <c r="P18" i="43"/>
  <c r="U18" i="43" s="1"/>
  <c r="Q18" i="43" s="1"/>
  <c r="P36" i="43"/>
  <c r="U36" i="43" s="1"/>
  <c r="Q36" i="43" s="1"/>
  <c r="S25" i="43"/>
  <c r="Q25" i="43" s="1"/>
  <c r="S29" i="43"/>
  <c r="Q29" i="43" s="1"/>
  <c r="S37" i="43"/>
  <c r="Q37" i="43" s="1"/>
  <c r="S41" i="43"/>
  <c r="Q41" i="43" s="1"/>
  <c r="S45" i="43"/>
  <c r="Q45" i="43" s="1"/>
  <c r="S60" i="43"/>
  <c r="Q60" i="43" s="1"/>
  <c r="S64" i="43"/>
  <c r="Q64" i="43" s="1"/>
  <c r="S68" i="43"/>
  <c r="Q68" i="43" s="1"/>
  <c r="S72" i="43"/>
  <c r="Q72" i="43" s="1"/>
  <c r="S76" i="43"/>
  <c r="Q76" i="43" s="1"/>
  <c r="T58" i="43"/>
  <c r="S44" i="43"/>
  <c r="Q44" i="43" s="1"/>
  <c r="P21" i="43"/>
  <c r="U21" i="43" s="1"/>
  <c r="Q21" i="43" s="1"/>
  <c r="T23" i="43"/>
  <c r="S28" i="43"/>
  <c r="Q28" i="43" s="1"/>
  <c r="S40" i="43"/>
  <c r="Q40" i="43" s="1"/>
  <c r="S20" i="43"/>
  <c r="T47" i="43"/>
  <c r="Q47" i="43" s="1"/>
  <c r="N81" i="43"/>
  <c r="P30" i="43"/>
  <c r="U30" i="43" s="1"/>
  <c r="Q30" i="43" s="1"/>
  <c r="P74" i="43"/>
  <c r="U74" i="43" s="1"/>
  <c r="Q74" i="43" s="1"/>
  <c r="S39" i="43"/>
  <c r="Q39" i="43" s="1"/>
  <c r="T56" i="43"/>
  <c r="P62" i="43"/>
  <c r="U62" i="43" s="1"/>
  <c r="Q62" i="43" s="1"/>
  <c r="S34" i="43"/>
  <c r="S38" i="43"/>
  <c r="U38" i="43"/>
  <c r="R81" i="43"/>
  <c r="P22" i="43"/>
  <c r="U22" i="43" s="1"/>
  <c r="Q22" i="43" s="1"/>
  <c r="P50" i="43"/>
  <c r="U50" i="43" s="1"/>
  <c r="Q50" i="43" s="1"/>
  <c r="P78" i="43"/>
  <c r="U78" i="43" s="1"/>
  <c r="Q78" i="43" s="1"/>
  <c r="P49" i="43"/>
  <c r="U49" i="43" s="1"/>
  <c r="Q49" i="43" s="1"/>
  <c r="U34" i="43"/>
  <c r="P66" i="43"/>
  <c r="U66" i="43" s="1"/>
  <c r="Q66" i="43" s="1"/>
  <c r="U58" i="43"/>
  <c r="P17" i="43"/>
  <c r="U57" i="43"/>
  <c r="S52" i="43"/>
  <c r="U56" i="43"/>
  <c r="P24" i="43"/>
  <c r="U24" i="43" s="1"/>
  <c r="Q24" i="43" s="1"/>
  <c r="O81" i="43"/>
  <c r="U31" i="42"/>
  <c r="S43" i="42"/>
  <c r="P38" i="42"/>
  <c r="S36" i="42"/>
  <c r="P7" i="42"/>
  <c r="U7" i="42" s="1"/>
  <c r="Q7" i="42" s="1"/>
  <c r="U69" i="42"/>
  <c r="P10" i="42"/>
  <c r="U10" i="42" s="1"/>
  <c r="Q10" i="42" s="1"/>
  <c r="P24" i="42"/>
  <c r="U24" i="42" s="1"/>
  <c r="T72" i="42"/>
  <c r="S28" i="42"/>
  <c r="P51" i="42"/>
  <c r="U51" i="42" s="1"/>
  <c r="Q51" i="42" s="1"/>
  <c r="U77" i="42"/>
  <c r="P9" i="42"/>
  <c r="U9" i="42" s="1"/>
  <c r="Q9" i="42" s="1"/>
  <c r="T65" i="42"/>
  <c r="Q65" i="42" s="1"/>
  <c r="P13" i="42"/>
  <c r="U13" i="42" s="1"/>
  <c r="Q13" i="42" s="1"/>
  <c r="P60" i="42"/>
  <c r="U60" i="42" s="1"/>
  <c r="P15" i="42"/>
  <c r="U15" i="42" s="1"/>
  <c r="S41" i="42"/>
  <c r="U32" i="42"/>
  <c r="P52" i="42"/>
  <c r="U52" i="42" s="1"/>
  <c r="P22" i="42"/>
  <c r="U22" i="42" s="1"/>
  <c r="S32" i="42"/>
  <c r="P47" i="42"/>
  <c r="U47" i="42" s="1"/>
  <c r="Q47" i="42" s="1"/>
  <c r="P55" i="42"/>
  <c r="U55" i="42" s="1"/>
  <c r="P19" i="42"/>
  <c r="U19" i="42" s="1"/>
  <c r="Q19" i="42" s="1"/>
  <c r="S48" i="42"/>
  <c r="U12" i="42"/>
  <c r="Q12" i="42" s="1"/>
  <c r="P79" i="42"/>
  <c r="U79" i="42" s="1"/>
  <c r="U41" i="42"/>
  <c r="S45" i="42"/>
  <c r="T69" i="42"/>
  <c r="S26" i="42"/>
  <c r="T77" i="42"/>
  <c r="U48" i="42"/>
  <c r="P11" i="42"/>
  <c r="U11" i="42" s="1"/>
  <c r="Q11" i="42" s="1"/>
  <c r="P27" i="42"/>
  <c r="U27" i="42" s="1"/>
  <c r="Q27" i="42" s="1"/>
  <c r="P78" i="42"/>
  <c r="U78" i="42" s="1"/>
  <c r="Q78" i="42" s="1"/>
  <c r="P62" i="42"/>
  <c r="U62" i="42" s="1"/>
  <c r="Q62" i="42" s="1"/>
  <c r="P75" i="42"/>
  <c r="U75" i="42" s="1"/>
  <c r="P64" i="42"/>
  <c r="U64" i="42" s="1"/>
  <c r="P67" i="42"/>
  <c r="U67" i="42" s="1"/>
  <c r="U26" i="42"/>
  <c r="U8" i="42"/>
  <c r="Q8" i="42" s="1"/>
  <c r="T20" i="42"/>
  <c r="U35" i="42"/>
  <c r="P25" i="42"/>
  <c r="U25" i="42" s="1"/>
  <c r="Q25" i="42" s="1"/>
  <c r="P17" i="42"/>
  <c r="U17" i="42" s="1"/>
  <c r="Q17" i="42" s="1"/>
  <c r="P49" i="42"/>
  <c r="U49" i="42" s="1"/>
  <c r="P71" i="42"/>
  <c r="U71" i="42" s="1"/>
  <c r="Q71" i="42" s="1"/>
  <c r="S75" i="42"/>
  <c r="S29" i="42"/>
  <c r="P66" i="42"/>
  <c r="U66" i="42" s="1"/>
  <c r="Q66" i="42" s="1"/>
  <c r="P68" i="42"/>
  <c r="U68" i="42" s="1"/>
  <c r="Q68" i="42" s="1"/>
  <c r="U29" i="42"/>
  <c r="P54" i="42"/>
  <c r="U54" i="42" s="1"/>
  <c r="Q54" i="42" s="1"/>
  <c r="P73" i="42"/>
  <c r="U73" i="42" s="1"/>
  <c r="Q73" i="42" s="1"/>
  <c r="P42" i="42"/>
  <c r="U42" i="42" s="1"/>
  <c r="Q42" i="42" s="1"/>
  <c r="P59" i="42"/>
  <c r="U59" i="42" s="1"/>
  <c r="Q59" i="42" s="1"/>
  <c r="P16" i="42"/>
  <c r="U16" i="42" s="1"/>
  <c r="U43" i="42"/>
  <c r="P18" i="42"/>
  <c r="U18" i="42" s="1"/>
  <c r="S52" i="42"/>
  <c r="S35" i="42"/>
  <c r="P76" i="42"/>
  <c r="U76" i="42" s="1"/>
  <c r="P50" i="42"/>
  <c r="U50" i="42" s="1"/>
  <c r="Q50" i="42" s="1"/>
  <c r="R81" i="42"/>
  <c r="S79" i="42"/>
  <c r="S64" i="42"/>
  <c r="K81" i="42"/>
  <c r="N81" i="42"/>
  <c r="P57" i="42"/>
  <c r="U57" i="42" s="1"/>
  <c r="Q57" i="42" s="1"/>
  <c r="U30" i="42"/>
  <c r="T22" i="42"/>
  <c r="P74" i="42"/>
  <c r="U74" i="42" s="1"/>
  <c r="Q74" i="42" s="1"/>
  <c r="P70" i="42"/>
  <c r="U70" i="42" s="1"/>
  <c r="Q70" i="42" s="1"/>
  <c r="P23" i="42"/>
  <c r="U23" i="42" s="1"/>
  <c r="Q23" i="42" s="1"/>
  <c r="S49" i="42"/>
  <c r="O81" i="42"/>
  <c r="S55" i="42"/>
  <c r="S60" i="42"/>
  <c r="U33" i="42"/>
  <c r="S37" i="42"/>
  <c r="P46" i="42"/>
  <c r="U46" i="42" s="1"/>
  <c r="Q46" i="42" s="1"/>
  <c r="T16" i="42"/>
  <c r="T24" i="42"/>
  <c r="S31" i="42"/>
  <c r="P63" i="42"/>
  <c r="U63" i="42" s="1"/>
  <c r="Q63" i="42" s="1"/>
  <c r="U44" i="42"/>
  <c r="S18" i="42"/>
  <c r="T15" i="42"/>
  <c r="P58" i="42"/>
  <c r="U58" i="42" s="1"/>
  <c r="Q58" i="42" s="1"/>
  <c r="P53" i="42"/>
  <c r="U53" i="42" s="1"/>
  <c r="Q53" i="42" s="1"/>
  <c r="S76" i="42"/>
  <c r="U40" i="42"/>
  <c r="P21" i="42"/>
  <c r="U21" i="42" s="1"/>
  <c r="Q21" i="42" s="1"/>
  <c r="U37" i="42"/>
  <c r="U39" i="42"/>
  <c r="P34" i="42"/>
  <c r="U34" i="42" s="1"/>
  <c r="Q34" i="42" s="1"/>
  <c r="U38" i="42"/>
  <c r="Q38" i="42" s="1"/>
  <c r="S33" i="42"/>
  <c r="U45" i="42"/>
  <c r="P61" i="42"/>
  <c r="U61" i="42" s="1"/>
  <c r="Q61" i="42" s="1"/>
  <c r="S39" i="42"/>
  <c r="U36" i="42"/>
  <c r="S44" i="42"/>
  <c r="S67" i="42"/>
  <c r="P56" i="42"/>
  <c r="U56" i="42" s="1"/>
  <c r="Q56" i="42" s="1"/>
  <c r="S30" i="42"/>
  <c r="U28" i="42"/>
  <c r="S40" i="42"/>
  <c r="K81" i="41"/>
  <c r="Q59" i="43" l="1"/>
  <c r="Q52" i="43"/>
  <c r="Q54" i="43"/>
  <c r="Q72" i="42"/>
  <c r="Q57" i="43"/>
  <c r="Q38" i="43"/>
  <c r="Q8" i="43"/>
  <c r="Q56" i="43"/>
  <c r="Q58" i="43"/>
  <c r="Q43" i="42"/>
  <c r="Q23" i="43"/>
  <c r="Q34" i="43"/>
  <c r="T81" i="43"/>
  <c r="P81" i="43"/>
  <c r="Q20" i="43"/>
  <c r="U17" i="43"/>
  <c r="S81" i="43"/>
  <c r="Q31" i="42"/>
  <c r="Q36" i="42"/>
  <c r="Q69" i="42"/>
  <c r="Q32" i="42"/>
  <c r="Q24" i="42"/>
  <c r="Q77" i="42"/>
  <c r="Q49" i="42"/>
  <c r="Q40" i="42"/>
  <c r="Q28" i="42"/>
  <c r="Q45" i="42"/>
  <c r="Q55" i="42"/>
  <c r="Q30" i="42"/>
  <c r="Q41" i="42"/>
  <c r="Q67" i="42"/>
  <c r="Q79" i="42"/>
  <c r="Q26" i="42"/>
  <c r="Q75" i="42"/>
  <c r="Q22" i="42"/>
  <c r="Q52" i="42"/>
  <c r="Q48" i="42"/>
  <c r="Q20" i="42"/>
  <c r="Q16" i="42"/>
  <c r="Q76" i="42"/>
  <c r="Q18" i="42"/>
  <c r="P81" i="42"/>
  <c r="Q29" i="42"/>
  <c r="Q33" i="42"/>
  <c r="Q37" i="42"/>
  <c r="Q35" i="42"/>
  <c r="T81" i="42"/>
  <c r="Q15" i="42"/>
  <c r="U81" i="42"/>
  <c r="Q60" i="42"/>
  <c r="Q44" i="42"/>
  <c r="Q39" i="42"/>
  <c r="S81" i="42"/>
  <c r="Q64" i="42"/>
  <c r="Q17" i="43" l="1"/>
  <c r="Q81" i="43" s="1"/>
  <c r="U81" i="43"/>
  <c r="Q81" i="42"/>
  <c r="D81" i="41" l="1"/>
  <c r="C81" i="41"/>
  <c r="E79" i="41"/>
  <c r="E78" i="41"/>
  <c r="E77" i="41"/>
  <c r="E76" i="41"/>
  <c r="E75" i="41"/>
  <c r="E74" i="41"/>
  <c r="E73" i="41"/>
  <c r="E72" i="41"/>
  <c r="E71" i="41"/>
  <c r="E70" i="41"/>
  <c r="E69" i="41"/>
  <c r="E68" i="41"/>
  <c r="E67" i="41"/>
  <c r="E66" i="41"/>
  <c r="E65" i="41"/>
  <c r="E64" i="41"/>
  <c r="E63" i="41"/>
  <c r="E62" i="41"/>
  <c r="E61" i="41"/>
  <c r="E60" i="41"/>
  <c r="E59" i="41"/>
  <c r="E58" i="41"/>
  <c r="E57" i="41"/>
  <c r="E56" i="41"/>
  <c r="E55" i="41"/>
  <c r="E54" i="41"/>
  <c r="E53" i="41"/>
  <c r="E52" i="41"/>
  <c r="E51" i="41"/>
  <c r="E50" i="41"/>
  <c r="E49" i="41"/>
  <c r="E48" i="41"/>
  <c r="E47" i="41"/>
  <c r="E46" i="41"/>
  <c r="E45" i="41"/>
  <c r="E44" i="41"/>
  <c r="E43" i="41"/>
  <c r="E42" i="41"/>
  <c r="E41" i="41"/>
  <c r="E40" i="41"/>
  <c r="E39" i="41"/>
  <c r="E38" i="41"/>
  <c r="E37" i="41"/>
  <c r="E36" i="41"/>
  <c r="E35" i="41"/>
  <c r="E34" i="41"/>
  <c r="E33" i="41"/>
  <c r="E32" i="41"/>
  <c r="E31" i="41"/>
  <c r="E30" i="41"/>
  <c r="E29" i="41"/>
  <c r="E28" i="41"/>
  <c r="E27" i="41"/>
  <c r="E26" i="41"/>
  <c r="E25" i="41"/>
  <c r="E24" i="41"/>
  <c r="E23" i="41"/>
  <c r="E22" i="41"/>
  <c r="E21" i="41"/>
  <c r="E20" i="41"/>
  <c r="E19" i="41"/>
  <c r="E18" i="41"/>
  <c r="E17" i="41"/>
  <c r="E16" i="41"/>
  <c r="E15" i="41"/>
  <c r="E14" i="41"/>
  <c r="E13" i="41"/>
  <c r="E12" i="41"/>
  <c r="E11" i="41"/>
  <c r="E10" i="41"/>
  <c r="E9" i="41"/>
  <c r="E8" i="41"/>
  <c r="E7" i="41"/>
  <c r="F10" i="41" l="1"/>
  <c r="L10" i="41"/>
  <c r="M10" i="41"/>
  <c r="R10" i="41" s="1"/>
  <c r="O10" i="41"/>
  <c r="T10" i="41" s="1"/>
  <c r="N10" i="41"/>
  <c r="S10" i="41" s="1"/>
  <c r="F14" i="41"/>
  <c r="L14" i="41"/>
  <c r="M14" i="41"/>
  <c r="R14" i="41" s="1"/>
  <c r="N14" i="41"/>
  <c r="S14" i="41" s="1"/>
  <c r="O14" i="41"/>
  <c r="T14" i="41" s="1"/>
  <c r="F26" i="41"/>
  <c r="L26" i="41"/>
  <c r="M26" i="41"/>
  <c r="R26" i="41" s="1"/>
  <c r="O26" i="41"/>
  <c r="T26" i="41" s="1"/>
  <c r="N26" i="41"/>
  <c r="S26" i="41" s="1"/>
  <c r="L34" i="41"/>
  <c r="M34" i="41"/>
  <c r="R34" i="41" s="1"/>
  <c r="O34" i="41"/>
  <c r="T34" i="41" s="1"/>
  <c r="N34" i="41"/>
  <c r="S34" i="41" s="1"/>
  <c r="L38" i="41"/>
  <c r="M38" i="41"/>
  <c r="R38" i="41" s="1"/>
  <c r="O38" i="41"/>
  <c r="T38" i="41" s="1"/>
  <c r="N38" i="41"/>
  <c r="S38" i="41" s="1"/>
  <c r="L46" i="41"/>
  <c r="M46" i="41"/>
  <c r="R46" i="41" s="1"/>
  <c r="O46" i="41"/>
  <c r="T46" i="41" s="1"/>
  <c r="N46" i="41"/>
  <c r="S46" i="41" s="1"/>
  <c r="L58" i="41"/>
  <c r="O58" i="41"/>
  <c r="T58" i="41" s="1"/>
  <c r="M58" i="41"/>
  <c r="R58" i="41" s="1"/>
  <c r="N58" i="41"/>
  <c r="S58" i="41" s="1"/>
  <c r="L66" i="41"/>
  <c r="M66" i="41"/>
  <c r="R66" i="41" s="1"/>
  <c r="O66" i="41"/>
  <c r="T66" i="41" s="1"/>
  <c r="N66" i="41"/>
  <c r="S66" i="41" s="1"/>
  <c r="L74" i="41"/>
  <c r="M74" i="41"/>
  <c r="R74" i="41" s="1"/>
  <c r="N74" i="41"/>
  <c r="S74" i="41" s="1"/>
  <c r="O74" i="41"/>
  <c r="T74" i="41" s="1"/>
  <c r="F11" i="41"/>
  <c r="L11" i="41"/>
  <c r="N11" i="41"/>
  <c r="S11" i="41" s="1"/>
  <c r="M11" i="41"/>
  <c r="R11" i="41" s="1"/>
  <c r="O11" i="41"/>
  <c r="T11" i="41" s="1"/>
  <c r="L23" i="41"/>
  <c r="M23" i="41"/>
  <c r="R23" i="41" s="1"/>
  <c r="N23" i="41"/>
  <c r="S23" i="41" s="1"/>
  <c r="O23" i="41"/>
  <c r="T23" i="41" s="1"/>
  <c r="L43" i="41"/>
  <c r="M43" i="41"/>
  <c r="R43" i="41" s="1"/>
  <c r="N43" i="41"/>
  <c r="S43" i="41" s="1"/>
  <c r="O43" i="41"/>
  <c r="T43" i="41" s="1"/>
  <c r="F8" i="41"/>
  <c r="L8" i="41"/>
  <c r="M8" i="41"/>
  <c r="R8" i="41" s="1"/>
  <c r="N8" i="41"/>
  <c r="S8" i="41" s="1"/>
  <c r="O8" i="41"/>
  <c r="T8" i="41" s="1"/>
  <c r="F12" i="41"/>
  <c r="L12" i="41"/>
  <c r="M12" i="41"/>
  <c r="R12" i="41" s="1"/>
  <c r="O12" i="41"/>
  <c r="T12" i="41" s="1"/>
  <c r="N12" i="41"/>
  <c r="S12" i="41" s="1"/>
  <c r="F16" i="41"/>
  <c r="L16" i="41"/>
  <c r="M16" i="41"/>
  <c r="R16" i="41" s="1"/>
  <c r="O16" i="41"/>
  <c r="T16" i="41" s="1"/>
  <c r="N16" i="41"/>
  <c r="S16" i="41" s="1"/>
  <c r="F20" i="41"/>
  <c r="L20" i="41"/>
  <c r="M20" i="41"/>
  <c r="R20" i="41" s="1"/>
  <c r="O20" i="41"/>
  <c r="T20" i="41" s="1"/>
  <c r="N20" i="41"/>
  <c r="S20" i="41" s="1"/>
  <c r="F24" i="41"/>
  <c r="L24" i="41"/>
  <c r="M24" i="41"/>
  <c r="R24" i="41" s="1"/>
  <c r="N24" i="41"/>
  <c r="S24" i="41" s="1"/>
  <c r="O24" i="41"/>
  <c r="T24" i="41" s="1"/>
  <c r="F28" i="41"/>
  <c r="L28" i="41"/>
  <c r="M28" i="41"/>
  <c r="R28" i="41" s="1"/>
  <c r="N28" i="41"/>
  <c r="S28" i="41" s="1"/>
  <c r="O28" i="41"/>
  <c r="T28" i="41" s="1"/>
  <c r="L32" i="41"/>
  <c r="M32" i="41"/>
  <c r="R32" i="41" s="1"/>
  <c r="O32" i="41"/>
  <c r="T32" i="41" s="1"/>
  <c r="N32" i="41"/>
  <c r="S32" i="41" s="1"/>
  <c r="L36" i="41"/>
  <c r="M36" i="41"/>
  <c r="R36" i="41" s="1"/>
  <c r="O36" i="41"/>
  <c r="T36" i="41" s="1"/>
  <c r="N36" i="41"/>
  <c r="S36" i="41" s="1"/>
  <c r="L40" i="41"/>
  <c r="M40" i="41"/>
  <c r="R40" i="41" s="1"/>
  <c r="O40" i="41"/>
  <c r="T40" i="41" s="1"/>
  <c r="N40" i="41"/>
  <c r="S40" i="41" s="1"/>
  <c r="L44" i="41"/>
  <c r="M44" i="41"/>
  <c r="R44" i="41" s="1"/>
  <c r="N44" i="41"/>
  <c r="S44" i="41" s="1"/>
  <c r="O44" i="41"/>
  <c r="T44" i="41" s="1"/>
  <c r="L48" i="41"/>
  <c r="M48" i="41"/>
  <c r="R48" i="41" s="1"/>
  <c r="N48" i="41"/>
  <c r="S48" i="41" s="1"/>
  <c r="O48" i="41"/>
  <c r="T48" i="41" s="1"/>
  <c r="L52" i="41"/>
  <c r="M52" i="41"/>
  <c r="R52" i="41" s="1"/>
  <c r="O52" i="41"/>
  <c r="T52" i="41" s="1"/>
  <c r="N52" i="41"/>
  <c r="S52" i="41" s="1"/>
  <c r="L56" i="41"/>
  <c r="M56" i="41"/>
  <c r="R56" i="41" s="1"/>
  <c r="N56" i="41"/>
  <c r="S56" i="41" s="1"/>
  <c r="O56" i="41"/>
  <c r="T56" i="41" s="1"/>
  <c r="L60" i="41"/>
  <c r="M60" i="41"/>
  <c r="R60" i="41" s="1"/>
  <c r="N60" i="41"/>
  <c r="S60" i="41" s="1"/>
  <c r="O60" i="41"/>
  <c r="T60" i="41" s="1"/>
  <c r="F64" i="41"/>
  <c r="L64" i="41"/>
  <c r="M64" i="41"/>
  <c r="R64" i="41" s="1"/>
  <c r="O64" i="41"/>
  <c r="T64" i="41" s="1"/>
  <c r="N64" i="41"/>
  <c r="S64" i="41" s="1"/>
  <c r="F68" i="41"/>
  <c r="L68" i="41"/>
  <c r="M68" i="41"/>
  <c r="R68" i="41" s="1"/>
  <c r="N68" i="41"/>
  <c r="S68" i="41" s="1"/>
  <c r="O68" i="41"/>
  <c r="T68" i="41" s="1"/>
  <c r="L72" i="41"/>
  <c r="M72" i="41"/>
  <c r="R72" i="41" s="1"/>
  <c r="N72" i="41"/>
  <c r="S72" i="41" s="1"/>
  <c r="O72" i="41"/>
  <c r="T72" i="41" s="1"/>
  <c r="L76" i="41"/>
  <c r="M76" i="41"/>
  <c r="R76" i="41" s="1"/>
  <c r="N76" i="41"/>
  <c r="S76" i="41" s="1"/>
  <c r="O76" i="41"/>
  <c r="T76" i="41" s="1"/>
  <c r="F18" i="41"/>
  <c r="L18" i="41"/>
  <c r="M18" i="41"/>
  <c r="R18" i="41" s="1"/>
  <c r="O18" i="41"/>
  <c r="T18" i="41" s="1"/>
  <c r="N18" i="41"/>
  <c r="S18" i="41" s="1"/>
  <c r="F22" i="41"/>
  <c r="L22" i="41"/>
  <c r="M22" i="41"/>
  <c r="R22" i="41" s="1"/>
  <c r="N22" i="41"/>
  <c r="S22" i="41" s="1"/>
  <c r="O22" i="41"/>
  <c r="T22" i="41" s="1"/>
  <c r="F30" i="41"/>
  <c r="L30" i="41"/>
  <c r="M30" i="41"/>
  <c r="R30" i="41" s="1"/>
  <c r="N30" i="41"/>
  <c r="S30" i="41" s="1"/>
  <c r="O30" i="41"/>
  <c r="T30" i="41" s="1"/>
  <c r="L42" i="41"/>
  <c r="M42" i="41"/>
  <c r="R42" i="41" s="1"/>
  <c r="N42" i="41"/>
  <c r="S42" i="41" s="1"/>
  <c r="O42" i="41"/>
  <c r="T42" i="41" s="1"/>
  <c r="L50" i="41"/>
  <c r="M50" i="41"/>
  <c r="R50" i="41" s="1"/>
  <c r="O50" i="41"/>
  <c r="T50" i="41" s="1"/>
  <c r="N50" i="41"/>
  <c r="S50" i="41" s="1"/>
  <c r="L54" i="41"/>
  <c r="M54" i="41"/>
  <c r="R54" i="41" s="1"/>
  <c r="N54" i="41"/>
  <c r="S54" i="41" s="1"/>
  <c r="O54" i="41"/>
  <c r="T54" i="41" s="1"/>
  <c r="L62" i="41"/>
  <c r="M62" i="41"/>
  <c r="R62" i="41" s="1"/>
  <c r="O62" i="41"/>
  <c r="T62" i="41" s="1"/>
  <c r="N62" i="41"/>
  <c r="S62" i="41" s="1"/>
  <c r="L70" i="41"/>
  <c r="M70" i="41"/>
  <c r="R70" i="41" s="1"/>
  <c r="O70" i="41"/>
  <c r="T70" i="41" s="1"/>
  <c r="N70" i="41"/>
  <c r="S70" i="41" s="1"/>
  <c r="L78" i="41"/>
  <c r="M78" i="41"/>
  <c r="R78" i="41" s="1"/>
  <c r="N78" i="41"/>
  <c r="S78" i="41" s="1"/>
  <c r="O78" i="41"/>
  <c r="T78" i="41" s="1"/>
  <c r="F7" i="41"/>
  <c r="L7" i="41"/>
  <c r="M7" i="41"/>
  <c r="O7" i="41"/>
  <c r="N7" i="41"/>
  <c r="F15" i="41"/>
  <c r="L15" i="41"/>
  <c r="M15" i="41"/>
  <c r="R15" i="41" s="1"/>
  <c r="O15" i="41"/>
  <c r="T15" i="41" s="1"/>
  <c r="N15" i="41"/>
  <c r="S15" i="41" s="1"/>
  <c r="F19" i="41"/>
  <c r="L19" i="41"/>
  <c r="N19" i="41"/>
  <c r="S19" i="41" s="1"/>
  <c r="M19" i="41"/>
  <c r="R19" i="41" s="1"/>
  <c r="O19" i="41"/>
  <c r="T19" i="41" s="1"/>
  <c r="F27" i="41"/>
  <c r="L27" i="41"/>
  <c r="M27" i="41"/>
  <c r="R27" i="41" s="1"/>
  <c r="N27" i="41"/>
  <c r="S27" i="41" s="1"/>
  <c r="O27" i="41"/>
  <c r="T27" i="41" s="1"/>
  <c r="F31" i="41"/>
  <c r="L31" i="41"/>
  <c r="M31" i="41"/>
  <c r="R31" i="41" s="1"/>
  <c r="O31" i="41"/>
  <c r="T31" i="41" s="1"/>
  <c r="N31" i="41"/>
  <c r="S31" i="41" s="1"/>
  <c r="L35" i="41"/>
  <c r="N35" i="41"/>
  <c r="S35" i="41" s="1"/>
  <c r="M35" i="41"/>
  <c r="R35" i="41" s="1"/>
  <c r="O35" i="41"/>
  <c r="T35" i="41" s="1"/>
  <c r="L39" i="41"/>
  <c r="O39" i="41"/>
  <c r="T39" i="41" s="1"/>
  <c r="M39" i="41"/>
  <c r="R39" i="41" s="1"/>
  <c r="N39" i="41"/>
  <c r="S39" i="41" s="1"/>
  <c r="L47" i="41"/>
  <c r="M47" i="41"/>
  <c r="R47" i="41" s="1"/>
  <c r="N47" i="41"/>
  <c r="S47" i="41" s="1"/>
  <c r="O47" i="41"/>
  <c r="T47" i="41" s="1"/>
  <c r="L51" i="41"/>
  <c r="N51" i="41"/>
  <c r="S51" i="41" s="1"/>
  <c r="M51" i="41"/>
  <c r="R51" i="41" s="1"/>
  <c r="O51" i="41"/>
  <c r="T51" i="41" s="1"/>
  <c r="L55" i="41"/>
  <c r="M55" i="41"/>
  <c r="R55" i="41" s="1"/>
  <c r="O55" i="41"/>
  <c r="T55" i="41" s="1"/>
  <c r="N55" i="41"/>
  <c r="S55" i="41" s="1"/>
  <c r="L59" i="41"/>
  <c r="M59" i="41"/>
  <c r="R59" i="41" s="1"/>
  <c r="O59" i="41"/>
  <c r="T59" i="41" s="1"/>
  <c r="N59" i="41"/>
  <c r="S59" i="41" s="1"/>
  <c r="F63" i="41"/>
  <c r="L63" i="41"/>
  <c r="M63" i="41"/>
  <c r="R63" i="41" s="1"/>
  <c r="N63" i="41"/>
  <c r="S63" i="41" s="1"/>
  <c r="O63" i="41"/>
  <c r="T63" i="41" s="1"/>
  <c r="L67" i="41"/>
  <c r="M67" i="41"/>
  <c r="R67" i="41" s="1"/>
  <c r="O67" i="41"/>
  <c r="T67" i="41" s="1"/>
  <c r="N67" i="41"/>
  <c r="S67" i="41" s="1"/>
  <c r="F71" i="41"/>
  <c r="L71" i="41"/>
  <c r="M71" i="41"/>
  <c r="R71" i="41" s="1"/>
  <c r="N71" i="41"/>
  <c r="S71" i="41" s="1"/>
  <c r="O71" i="41"/>
  <c r="T71" i="41" s="1"/>
  <c r="F75" i="41"/>
  <c r="L75" i="41"/>
  <c r="M75" i="41"/>
  <c r="R75" i="41" s="1"/>
  <c r="N75" i="41"/>
  <c r="S75" i="41" s="1"/>
  <c r="O75" i="41"/>
  <c r="T75" i="41" s="1"/>
  <c r="F79" i="41"/>
  <c r="L79" i="41"/>
  <c r="M79" i="41"/>
  <c r="R79" i="41" s="1"/>
  <c r="N79" i="41"/>
  <c r="S79" i="41" s="1"/>
  <c r="O79" i="41"/>
  <c r="T79" i="41" s="1"/>
  <c r="F9" i="41"/>
  <c r="L9" i="41"/>
  <c r="M9" i="41"/>
  <c r="R9" i="41" s="1"/>
  <c r="N9" i="41"/>
  <c r="S9" i="41" s="1"/>
  <c r="O9" i="41"/>
  <c r="T9" i="41" s="1"/>
  <c r="F13" i="41"/>
  <c r="L13" i="41"/>
  <c r="M13" i="41"/>
  <c r="R13" i="41" s="1"/>
  <c r="N13" i="41"/>
  <c r="S13" i="41" s="1"/>
  <c r="O13" i="41"/>
  <c r="T13" i="41" s="1"/>
  <c r="F17" i="41"/>
  <c r="L17" i="41"/>
  <c r="M17" i="41"/>
  <c r="R17" i="41" s="1"/>
  <c r="O17" i="41"/>
  <c r="T17" i="41" s="1"/>
  <c r="N17" i="41"/>
  <c r="S17" i="41" s="1"/>
  <c r="F21" i="41"/>
  <c r="L21" i="41"/>
  <c r="M21" i="41"/>
  <c r="R21" i="41" s="1"/>
  <c r="N21" i="41"/>
  <c r="S21" i="41" s="1"/>
  <c r="O21" i="41"/>
  <c r="T21" i="41" s="1"/>
  <c r="F25" i="41"/>
  <c r="L25" i="41"/>
  <c r="M25" i="41"/>
  <c r="R25" i="41" s="1"/>
  <c r="O25" i="41"/>
  <c r="T25" i="41" s="1"/>
  <c r="N25" i="41"/>
  <c r="S25" i="41" s="1"/>
  <c r="F29" i="41"/>
  <c r="L29" i="41"/>
  <c r="M29" i="41"/>
  <c r="R29" i="41" s="1"/>
  <c r="N29" i="41"/>
  <c r="S29" i="41" s="1"/>
  <c r="O29" i="41"/>
  <c r="T29" i="41" s="1"/>
  <c r="L33" i="41"/>
  <c r="M33" i="41"/>
  <c r="R33" i="41" s="1"/>
  <c r="O33" i="41"/>
  <c r="T33" i="41" s="1"/>
  <c r="N33" i="41"/>
  <c r="S33" i="41" s="1"/>
  <c r="L37" i="41"/>
  <c r="M37" i="41"/>
  <c r="R37" i="41" s="1"/>
  <c r="N37" i="41"/>
  <c r="S37" i="41" s="1"/>
  <c r="O37" i="41"/>
  <c r="T37" i="41" s="1"/>
  <c r="L41" i="41"/>
  <c r="M41" i="41"/>
  <c r="R41" i="41" s="1"/>
  <c r="N41" i="41"/>
  <c r="S41" i="41" s="1"/>
  <c r="O41" i="41"/>
  <c r="T41" i="41" s="1"/>
  <c r="L45" i="41"/>
  <c r="M45" i="41"/>
  <c r="R45" i="41" s="1"/>
  <c r="N45" i="41"/>
  <c r="S45" i="41" s="1"/>
  <c r="O45" i="41"/>
  <c r="T45" i="41" s="1"/>
  <c r="L49" i="41"/>
  <c r="N49" i="41"/>
  <c r="S49" i="41" s="1"/>
  <c r="M49" i="41"/>
  <c r="R49" i="41" s="1"/>
  <c r="O49" i="41"/>
  <c r="T49" i="41" s="1"/>
  <c r="L53" i="41"/>
  <c r="M53" i="41"/>
  <c r="R53" i="41" s="1"/>
  <c r="N53" i="41"/>
  <c r="S53" i="41" s="1"/>
  <c r="O53" i="41"/>
  <c r="T53" i="41" s="1"/>
  <c r="L57" i="41"/>
  <c r="N57" i="41"/>
  <c r="S57" i="41" s="1"/>
  <c r="M57" i="41"/>
  <c r="R57" i="41" s="1"/>
  <c r="O57" i="41"/>
  <c r="T57" i="41" s="1"/>
  <c r="F61" i="41"/>
  <c r="L61" i="41"/>
  <c r="M61" i="41"/>
  <c r="R61" i="41" s="1"/>
  <c r="O61" i="41"/>
  <c r="T61" i="41" s="1"/>
  <c r="N61" i="41"/>
  <c r="S61" i="41" s="1"/>
  <c r="F65" i="41"/>
  <c r="L65" i="41"/>
  <c r="M65" i="41"/>
  <c r="R65" i="41" s="1"/>
  <c r="N65" i="41"/>
  <c r="S65" i="41" s="1"/>
  <c r="O65" i="41"/>
  <c r="T65" i="41" s="1"/>
  <c r="F69" i="41"/>
  <c r="L69" i="41"/>
  <c r="M69" i="41"/>
  <c r="R69" i="41" s="1"/>
  <c r="N69" i="41"/>
  <c r="S69" i="41" s="1"/>
  <c r="O69" i="41"/>
  <c r="T69" i="41" s="1"/>
  <c r="F73" i="41"/>
  <c r="L73" i="41"/>
  <c r="M73" i="41"/>
  <c r="R73" i="41" s="1"/>
  <c r="N73" i="41"/>
  <c r="S73" i="41" s="1"/>
  <c r="O73" i="41"/>
  <c r="T73" i="41" s="1"/>
  <c r="F77" i="41"/>
  <c r="L77" i="41"/>
  <c r="M77" i="41"/>
  <c r="R77" i="41" s="1"/>
  <c r="O77" i="41"/>
  <c r="T77" i="41" s="1"/>
  <c r="N77" i="41"/>
  <c r="S77" i="41" s="1"/>
  <c r="F33" i="41"/>
  <c r="F41" i="41"/>
  <c r="F49" i="41"/>
  <c r="F67" i="41"/>
  <c r="F38" i="41"/>
  <c r="F46" i="41"/>
  <c r="F54" i="41"/>
  <c r="F56" i="41"/>
  <c r="F60" i="41"/>
  <c r="F66" i="41"/>
  <c r="F37" i="41"/>
  <c r="F45" i="41"/>
  <c r="F53" i="41"/>
  <c r="F57" i="41"/>
  <c r="F34" i="41"/>
  <c r="F42" i="41"/>
  <c r="F50" i="41"/>
  <c r="F62" i="41"/>
  <c r="F35" i="41"/>
  <c r="F39" i="41"/>
  <c r="F43" i="41"/>
  <c r="F47" i="41"/>
  <c r="F51" i="41"/>
  <c r="F55" i="41"/>
  <c r="F59" i="41"/>
  <c r="F23" i="41"/>
  <c r="F32" i="41"/>
  <c r="F36" i="41"/>
  <c r="F40" i="41"/>
  <c r="F44" i="41"/>
  <c r="F48" i="41"/>
  <c r="F52" i="41"/>
  <c r="F58" i="41"/>
  <c r="F70" i="41"/>
  <c r="F72" i="41"/>
  <c r="F74" i="41"/>
  <c r="F76" i="41"/>
  <c r="F78" i="41"/>
  <c r="P77" i="41" l="1"/>
  <c r="U77" i="41" s="1"/>
  <c r="Q77" i="41" s="1"/>
  <c r="P61" i="41"/>
  <c r="U61" i="41" s="1"/>
  <c r="Q61" i="41" s="1"/>
  <c r="P17" i="41"/>
  <c r="U17" i="41" s="1"/>
  <c r="Q17" i="41" s="1"/>
  <c r="P75" i="41"/>
  <c r="U75" i="41" s="1"/>
  <c r="Q75" i="41" s="1"/>
  <c r="P27" i="41"/>
  <c r="U27" i="41" s="1"/>
  <c r="Q27" i="41" s="1"/>
  <c r="P78" i="41"/>
  <c r="U78" i="41" s="1"/>
  <c r="Q78" i="41" s="1"/>
  <c r="P70" i="41"/>
  <c r="U70" i="41" s="1"/>
  <c r="Q70" i="41" s="1"/>
  <c r="P62" i="41"/>
  <c r="U62" i="41" s="1"/>
  <c r="Q62" i="41" s="1"/>
  <c r="P54" i="41"/>
  <c r="U54" i="41" s="1"/>
  <c r="Q54" i="41" s="1"/>
  <c r="P50" i="41"/>
  <c r="U50" i="41" s="1"/>
  <c r="Q50" i="41" s="1"/>
  <c r="P42" i="41"/>
  <c r="U42" i="41" s="1"/>
  <c r="Q42" i="41" s="1"/>
  <c r="P30" i="41"/>
  <c r="U30" i="41" s="1"/>
  <c r="Q30" i="41" s="1"/>
  <c r="P64" i="41"/>
  <c r="U64" i="41" s="1"/>
  <c r="Q64" i="41" s="1"/>
  <c r="P16" i="41"/>
  <c r="U16" i="41" s="1"/>
  <c r="Q16" i="41" s="1"/>
  <c r="P74" i="41"/>
  <c r="U74" i="41" s="1"/>
  <c r="Q74" i="41" s="1"/>
  <c r="P66" i="41"/>
  <c r="U66" i="41" s="1"/>
  <c r="Q66" i="41" s="1"/>
  <c r="P58" i="41"/>
  <c r="U58" i="41" s="1"/>
  <c r="Q58" i="41" s="1"/>
  <c r="P46" i="41"/>
  <c r="U46" i="41" s="1"/>
  <c r="Q46" i="41" s="1"/>
  <c r="P38" i="41"/>
  <c r="U38" i="41" s="1"/>
  <c r="Q38" i="41" s="1"/>
  <c r="P34" i="41"/>
  <c r="U34" i="41" s="1"/>
  <c r="Q34" i="41" s="1"/>
  <c r="P26" i="41"/>
  <c r="U26" i="41" s="1"/>
  <c r="Q26" i="41" s="1"/>
  <c r="P53" i="41"/>
  <c r="U53" i="41" s="1"/>
  <c r="Q53" i="41" s="1"/>
  <c r="P45" i="41"/>
  <c r="U45" i="41" s="1"/>
  <c r="Q45" i="41" s="1"/>
  <c r="P29" i="41"/>
  <c r="U29" i="41" s="1"/>
  <c r="Q29" i="41" s="1"/>
  <c r="P18" i="41"/>
  <c r="U18" i="41" s="1"/>
  <c r="Q18" i="41" s="1"/>
  <c r="P24" i="41"/>
  <c r="U24" i="41" s="1"/>
  <c r="Q24" i="41" s="1"/>
  <c r="P8" i="41"/>
  <c r="U8" i="41" s="1"/>
  <c r="Q8" i="41" s="1"/>
  <c r="P10" i="41"/>
  <c r="U10" i="41" s="1"/>
  <c r="Q10" i="41" s="1"/>
  <c r="N81" i="41"/>
  <c r="S7" i="41"/>
  <c r="S81" i="41" s="1"/>
  <c r="P73" i="41"/>
  <c r="U73" i="41" s="1"/>
  <c r="Q73" i="41" s="1"/>
  <c r="P57" i="41"/>
  <c r="U57" i="41" s="1"/>
  <c r="Q57" i="41" s="1"/>
  <c r="P49" i="41"/>
  <c r="U49" i="41" s="1"/>
  <c r="Q49" i="41" s="1"/>
  <c r="P41" i="41"/>
  <c r="U41" i="41" s="1"/>
  <c r="Q41" i="41" s="1"/>
  <c r="P37" i="41"/>
  <c r="U37" i="41" s="1"/>
  <c r="Q37" i="41" s="1"/>
  <c r="P33" i="41"/>
  <c r="U33" i="41" s="1"/>
  <c r="Q33" i="41" s="1"/>
  <c r="P13" i="41"/>
  <c r="U13" i="41" s="1"/>
  <c r="Q13" i="41" s="1"/>
  <c r="P71" i="41"/>
  <c r="U71" i="41" s="1"/>
  <c r="Q71" i="41" s="1"/>
  <c r="P19" i="41"/>
  <c r="U19" i="41" s="1"/>
  <c r="Q19" i="41" s="1"/>
  <c r="O81" i="41"/>
  <c r="T7" i="41"/>
  <c r="T81" i="41" s="1"/>
  <c r="P22" i="41"/>
  <c r="U22" i="41" s="1"/>
  <c r="Q22" i="41" s="1"/>
  <c r="P60" i="41"/>
  <c r="U60" i="41" s="1"/>
  <c r="Q60" i="41" s="1"/>
  <c r="P56" i="41"/>
  <c r="U56" i="41" s="1"/>
  <c r="Q56" i="41" s="1"/>
  <c r="P52" i="41"/>
  <c r="U52" i="41" s="1"/>
  <c r="Q52" i="41" s="1"/>
  <c r="P48" i="41"/>
  <c r="U48" i="41" s="1"/>
  <c r="Q48" i="41" s="1"/>
  <c r="P44" i="41"/>
  <c r="U44" i="41" s="1"/>
  <c r="Q44" i="41" s="1"/>
  <c r="P40" i="41"/>
  <c r="U40" i="41" s="1"/>
  <c r="Q40" i="41" s="1"/>
  <c r="P36" i="41"/>
  <c r="U36" i="41" s="1"/>
  <c r="Q36" i="41" s="1"/>
  <c r="P32" i="41"/>
  <c r="U32" i="41" s="1"/>
  <c r="Q32" i="41" s="1"/>
  <c r="P28" i="41"/>
  <c r="U28" i="41" s="1"/>
  <c r="Q28" i="41" s="1"/>
  <c r="P12" i="41"/>
  <c r="U12" i="41" s="1"/>
  <c r="Q12" i="41" s="1"/>
  <c r="P14" i="41"/>
  <c r="U14" i="41" s="1"/>
  <c r="Q14" i="41" s="1"/>
  <c r="P69" i="41"/>
  <c r="U69" i="41" s="1"/>
  <c r="Q69" i="41" s="1"/>
  <c r="P25" i="41"/>
  <c r="U25" i="41" s="1"/>
  <c r="Q25" i="41" s="1"/>
  <c r="P9" i="41"/>
  <c r="U9" i="41" s="1"/>
  <c r="Q9" i="41" s="1"/>
  <c r="P67" i="41"/>
  <c r="U67" i="41" s="1"/>
  <c r="Q67" i="41" s="1"/>
  <c r="P63" i="41"/>
  <c r="U63" i="41" s="1"/>
  <c r="Q63" i="41" s="1"/>
  <c r="P15" i="41"/>
  <c r="U15" i="41" s="1"/>
  <c r="Q15" i="41" s="1"/>
  <c r="M81" i="41"/>
  <c r="R7" i="41"/>
  <c r="P65" i="41"/>
  <c r="U65" i="41" s="1"/>
  <c r="Q65" i="41" s="1"/>
  <c r="P21" i="41"/>
  <c r="U21" i="41" s="1"/>
  <c r="Q21" i="41" s="1"/>
  <c r="P79" i="41"/>
  <c r="U79" i="41" s="1"/>
  <c r="Q79" i="41" s="1"/>
  <c r="P59" i="41"/>
  <c r="U59" i="41" s="1"/>
  <c r="Q59" i="41" s="1"/>
  <c r="P55" i="41"/>
  <c r="U55" i="41" s="1"/>
  <c r="Q55" i="41" s="1"/>
  <c r="P51" i="41"/>
  <c r="U51" i="41" s="1"/>
  <c r="Q51" i="41" s="1"/>
  <c r="P47" i="41"/>
  <c r="U47" i="41" s="1"/>
  <c r="Q47" i="41" s="1"/>
  <c r="P39" i="41"/>
  <c r="U39" i="41" s="1"/>
  <c r="Q39" i="41" s="1"/>
  <c r="P35" i="41"/>
  <c r="U35" i="41" s="1"/>
  <c r="Q35" i="41" s="1"/>
  <c r="P31" i="41"/>
  <c r="U31" i="41" s="1"/>
  <c r="Q31" i="41" s="1"/>
  <c r="L81" i="41"/>
  <c r="P7" i="41"/>
  <c r="P76" i="41"/>
  <c r="U76" i="41" s="1"/>
  <c r="Q76" i="41" s="1"/>
  <c r="P72" i="41"/>
  <c r="U72" i="41" s="1"/>
  <c r="Q72" i="41" s="1"/>
  <c r="P68" i="41"/>
  <c r="U68" i="41" s="1"/>
  <c r="Q68" i="41" s="1"/>
  <c r="P20" i="41"/>
  <c r="U20" i="41" s="1"/>
  <c r="Q20" i="41" s="1"/>
  <c r="P43" i="41"/>
  <c r="U43" i="41" s="1"/>
  <c r="Q43" i="41" s="1"/>
  <c r="P23" i="41"/>
  <c r="U23" i="41" s="1"/>
  <c r="Q23" i="41" s="1"/>
  <c r="P11" i="41"/>
  <c r="U11" i="41" s="1"/>
  <c r="Q11" i="41" s="1"/>
  <c r="G81" i="41"/>
  <c r="P81" i="41" l="1"/>
  <c r="U7" i="41"/>
  <c r="U81" i="41" s="1"/>
  <c r="R81" i="41"/>
  <c r="Q7" i="41" l="1"/>
  <c r="Q81" i="41" s="1"/>
  <c r="L80" i="19" l="1"/>
  <c r="H8" i="19"/>
  <c r="H9" i="19"/>
  <c r="J9" i="19" s="1"/>
  <c r="H10" i="19"/>
  <c r="H11" i="19"/>
  <c r="H12" i="19"/>
  <c r="H13" i="19"/>
  <c r="I13" i="19" s="1"/>
  <c r="H14" i="19"/>
  <c r="J14" i="19" s="1"/>
  <c r="H15" i="19"/>
  <c r="I15" i="19" s="1"/>
  <c r="H16" i="19"/>
  <c r="H17" i="19"/>
  <c r="J17" i="19" s="1"/>
  <c r="H18" i="19"/>
  <c r="H19" i="19"/>
  <c r="H20" i="19"/>
  <c r="H21" i="19"/>
  <c r="I21" i="19" s="1"/>
  <c r="H22" i="19"/>
  <c r="J22" i="19" s="1"/>
  <c r="H23" i="19"/>
  <c r="I23" i="19" s="1"/>
  <c r="H24" i="19"/>
  <c r="H25" i="19"/>
  <c r="J25" i="19" s="1"/>
  <c r="H26" i="19"/>
  <c r="H27" i="19"/>
  <c r="H28" i="19"/>
  <c r="H29" i="19"/>
  <c r="I29" i="19" s="1"/>
  <c r="H30" i="19"/>
  <c r="J30" i="19" s="1"/>
  <c r="H31" i="19"/>
  <c r="H32" i="19"/>
  <c r="H33" i="19"/>
  <c r="J33" i="19" s="1"/>
  <c r="H34" i="19"/>
  <c r="J34" i="19" s="1"/>
  <c r="H35" i="19"/>
  <c r="H36" i="19"/>
  <c r="H37" i="19"/>
  <c r="H38" i="19"/>
  <c r="J38" i="19" s="1"/>
  <c r="H39" i="19"/>
  <c r="I39" i="19" s="1"/>
  <c r="H40" i="19"/>
  <c r="H41" i="19"/>
  <c r="J41" i="19" s="1"/>
  <c r="H42" i="19"/>
  <c r="J42" i="19" s="1"/>
  <c r="H43" i="19"/>
  <c r="H44" i="19"/>
  <c r="H45" i="19"/>
  <c r="I45" i="19" s="1"/>
  <c r="H46" i="19"/>
  <c r="J46" i="19" s="1"/>
  <c r="H47" i="19"/>
  <c r="I47" i="19" s="1"/>
  <c r="H48" i="19"/>
  <c r="H49" i="19"/>
  <c r="J49" i="19" s="1"/>
  <c r="H50" i="19"/>
  <c r="J50" i="19" s="1"/>
  <c r="H51" i="19"/>
  <c r="H52" i="19"/>
  <c r="H53" i="19"/>
  <c r="H54" i="19"/>
  <c r="J54" i="19" s="1"/>
  <c r="H55" i="19"/>
  <c r="H56" i="19"/>
  <c r="H57" i="19"/>
  <c r="J57" i="19" s="1"/>
  <c r="H58" i="19"/>
  <c r="J58" i="19" s="1"/>
  <c r="H59" i="19"/>
  <c r="H60" i="19"/>
  <c r="H61" i="19"/>
  <c r="H62" i="19"/>
  <c r="J62" i="19" s="1"/>
  <c r="H63" i="19"/>
  <c r="I63" i="19" s="1"/>
  <c r="H64" i="19"/>
  <c r="H65" i="19"/>
  <c r="J65" i="19" s="1"/>
  <c r="H66" i="19"/>
  <c r="J66" i="19" s="1"/>
  <c r="H67" i="19"/>
  <c r="H68" i="19"/>
  <c r="H69" i="19"/>
  <c r="H70" i="19"/>
  <c r="J70" i="19" s="1"/>
  <c r="H71" i="19"/>
  <c r="H72" i="19"/>
  <c r="H73" i="19"/>
  <c r="J73" i="19" s="1"/>
  <c r="H74" i="19"/>
  <c r="J74" i="19" s="1"/>
  <c r="H75" i="19"/>
  <c r="H76" i="19"/>
  <c r="J76" i="19" s="1"/>
  <c r="H77" i="19"/>
  <c r="H78" i="19"/>
  <c r="J78" i="19" s="1"/>
  <c r="H79" i="19"/>
  <c r="J79" i="19" s="1"/>
  <c r="H80" i="19"/>
  <c r="J80" i="19" s="1"/>
  <c r="H7" i="19"/>
  <c r="I7" i="19" s="1"/>
  <c r="E38" i="19"/>
  <c r="F38" i="19" s="1"/>
  <c r="E39" i="19"/>
  <c r="F39" i="19" s="1"/>
  <c r="E40" i="19"/>
  <c r="F40" i="19" s="1"/>
  <c r="E41" i="19"/>
  <c r="F41" i="19" s="1"/>
  <c r="E42" i="19"/>
  <c r="F42" i="19" s="1"/>
  <c r="E43" i="19"/>
  <c r="F43" i="19" s="1"/>
  <c r="E44" i="19"/>
  <c r="F44" i="19" s="1"/>
  <c r="E45" i="19"/>
  <c r="F45" i="19" s="1"/>
  <c r="E46" i="19"/>
  <c r="F46" i="19" s="1"/>
  <c r="E47" i="19"/>
  <c r="F47" i="19" s="1"/>
  <c r="E48" i="19"/>
  <c r="F48" i="19" s="1"/>
  <c r="E49" i="19"/>
  <c r="F49" i="19" s="1"/>
  <c r="E50" i="19"/>
  <c r="F50" i="19" s="1"/>
  <c r="E51" i="19"/>
  <c r="F51" i="19" s="1"/>
  <c r="E52" i="19"/>
  <c r="F52" i="19" s="1"/>
  <c r="E53" i="19"/>
  <c r="F53" i="19" s="1"/>
  <c r="E54" i="19"/>
  <c r="F54" i="19" s="1"/>
  <c r="E55" i="19"/>
  <c r="F55" i="19" s="1"/>
  <c r="E56" i="19"/>
  <c r="F56" i="19" s="1"/>
  <c r="E57" i="19"/>
  <c r="F57" i="19" s="1"/>
  <c r="E58" i="19"/>
  <c r="F58" i="19" s="1"/>
  <c r="E59" i="19"/>
  <c r="F59" i="19" s="1"/>
  <c r="E60" i="19"/>
  <c r="F60" i="19" s="1"/>
  <c r="E61" i="19"/>
  <c r="F61" i="19" s="1"/>
  <c r="E62" i="19"/>
  <c r="F62" i="19" s="1"/>
  <c r="E63" i="19"/>
  <c r="F63" i="19" s="1"/>
  <c r="E64" i="19"/>
  <c r="F64" i="19" s="1"/>
  <c r="E65" i="19"/>
  <c r="F65" i="19" s="1"/>
  <c r="E66" i="19"/>
  <c r="F66" i="19" s="1"/>
  <c r="E67" i="19"/>
  <c r="F67" i="19" s="1"/>
  <c r="E68" i="19"/>
  <c r="F68" i="19" s="1"/>
  <c r="E69" i="19"/>
  <c r="F69" i="19" s="1"/>
  <c r="E70" i="19"/>
  <c r="F70" i="19" s="1"/>
  <c r="E71" i="19"/>
  <c r="F71" i="19" s="1"/>
  <c r="E72" i="19"/>
  <c r="F72" i="19" s="1"/>
  <c r="E73" i="19"/>
  <c r="F73" i="19" s="1"/>
  <c r="E74" i="19"/>
  <c r="F74" i="19" s="1"/>
  <c r="E75" i="19"/>
  <c r="F75" i="19" s="1"/>
  <c r="E76" i="19"/>
  <c r="F76" i="19" s="1"/>
  <c r="E77" i="19"/>
  <c r="F77" i="19" s="1"/>
  <c r="E78" i="19"/>
  <c r="F78" i="19" s="1"/>
  <c r="E79" i="19"/>
  <c r="F79" i="19" s="1"/>
  <c r="D81" i="19"/>
  <c r="C81" i="19"/>
  <c r="L74" i="19" l="1"/>
  <c r="L42" i="19"/>
  <c r="L69" i="19"/>
  <c r="L58" i="19"/>
  <c r="L53" i="19"/>
  <c r="L79" i="19"/>
  <c r="L47" i="19"/>
  <c r="L78" i="19"/>
  <c r="L73" i="19"/>
  <c r="L67" i="19"/>
  <c r="L62" i="19"/>
  <c r="L57" i="19"/>
  <c r="L51" i="19"/>
  <c r="L46" i="19"/>
  <c r="L41" i="19"/>
  <c r="L77" i="19"/>
  <c r="L71" i="19"/>
  <c r="L66" i="19"/>
  <c r="L61" i="19"/>
  <c r="L55" i="19"/>
  <c r="L50" i="19"/>
  <c r="L45" i="19"/>
  <c r="L39" i="19"/>
  <c r="L63" i="19"/>
  <c r="I33" i="19"/>
  <c r="K33" i="19" s="1"/>
  <c r="L75" i="19"/>
  <c r="L70" i="19"/>
  <c r="L65" i="19"/>
  <c r="L59" i="19"/>
  <c r="L54" i="19"/>
  <c r="L49" i="19"/>
  <c r="L43" i="19"/>
  <c r="L38" i="19"/>
  <c r="O76" i="19"/>
  <c r="N47" i="19"/>
  <c r="I65" i="19"/>
  <c r="K65" i="19" s="1"/>
  <c r="I25" i="19"/>
  <c r="K25" i="19" s="1"/>
  <c r="L76" i="19"/>
  <c r="L72" i="19"/>
  <c r="L68" i="19"/>
  <c r="L64" i="19"/>
  <c r="L60" i="19"/>
  <c r="L56" i="19"/>
  <c r="L52" i="19"/>
  <c r="L48" i="19"/>
  <c r="L44" i="19"/>
  <c r="L40" i="19"/>
  <c r="N63" i="19"/>
  <c r="M49" i="19"/>
  <c r="O73" i="19"/>
  <c r="N45" i="19"/>
  <c r="N39" i="19"/>
  <c r="I57" i="19"/>
  <c r="N57" i="19" s="1"/>
  <c r="I50" i="19"/>
  <c r="N50" i="19" s="1"/>
  <c r="I41" i="19"/>
  <c r="N41" i="19" s="1"/>
  <c r="I9" i="19"/>
  <c r="K9" i="19" s="1"/>
  <c r="M73" i="19"/>
  <c r="M41" i="19"/>
  <c r="O79" i="19"/>
  <c r="O57" i="19"/>
  <c r="I17" i="19"/>
  <c r="K17" i="19" s="1"/>
  <c r="M65" i="19"/>
  <c r="J72" i="19"/>
  <c r="O72" i="19" s="1"/>
  <c r="M72" i="19"/>
  <c r="J48" i="19"/>
  <c r="O48" i="19" s="1"/>
  <c r="M48" i="19"/>
  <c r="O42" i="19"/>
  <c r="J37" i="19"/>
  <c r="J28" i="19"/>
  <c r="J16" i="19"/>
  <c r="J10" i="19"/>
  <c r="J71" i="19"/>
  <c r="O71" i="19" s="1"/>
  <c r="M71" i="19"/>
  <c r="I71" i="19"/>
  <c r="N71" i="19" s="1"/>
  <c r="J64" i="19"/>
  <c r="O64" i="19" s="1"/>
  <c r="M64" i="19"/>
  <c r="J61" i="19"/>
  <c r="O61" i="19" s="1"/>
  <c r="M61" i="19"/>
  <c r="J39" i="19"/>
  <c r="O39" i="19" s="1"/>
  <c r="M39" i="19"/>
  <c r="J27" i="19"/>
  <c r="I27" i="19"/>
  <c r="M62" i="19"/>
  <c r="J77" i="19"/>
  <c r="O77" i="19" s="1"/>
  <c r="M77" i="19"/>
  <c r="I73" i="19"/>
  <c r="N73" i="19" s="1"/>
  <c r="O70" i="19"/>
  <c r="O66" i="19"/>
  <c r="J60" i="19"/>
  <c r="O60" i="19" s="1"/>
  <c r="M60" i="19"/>
  <c r="J53" i="19"/>
  <c r="O53" i="19" s="1"/>
  <c r="M53" i="19"/>
  <c r="O50" i="19"/>
  <c r="J47" i="19"/>
  <c r="O47" i="19" s="1"/>
  <c r="M47" i="19"/>
  <c r="J44" i="19"/>
  <c r="O44" i="19" s="1"/>
  <c r="M44" i="19"/>
  <c r="J35" i="19"/>
  <c r="I35" i="19"/>
  <c r="J32" i="19"/>
  <c r="J26" i="19"/>
  <c r="J21" i="19"/>
  <c r="J15" i="19"/>
  <c r="K15" i="19" s="1"/>
  <c r="J12" i="19"/>
  <c r="M76" i="19"/>
  <c r="M70" i="19"/>
  <c r="M66" i="19"/>
  <c r="M38" i="19"/>
  <c r="J75" i="19"/>
  <c r="O75" i="19" s="1"/>
  <c r="M75" i="19"/>
  <c r="J55" i="19"/>
  <c r="O55" i="19" s="1"/>
  <c r="M55" i="19"/>
  <c r="I55" i="19"/>
  <c r="N55" i="19" s="1"/>
  <c r="J51" i="19"/>
  <c r="O51" i="19" s="1"/>
  <c r="M51" i="19"/>
  <c r="J31" i="19"/>
  <c r="J19" i="19"/>
  <c r="I19" i="19"/>
  <c r="J8" i="19"/>
  <c r="M54" i="19"/>
  <c r="M50" i="19"/>
  <c r="J67" i="19"/>
  <c r="O67" i="19" s="1"/>
  <c r="M67" i="19"/>
  <c r="O54" i="19"/>
  <c r="J45" i="19"/>
  <c r="O45" i="19" s="1"/>
  <c r="M45" i="19"/>
  <c r="J36" i="19"/>
  <c r="J24" i="19"/>
  <c r="J18" i="19"/>
  <c r="J13" i="19"/>
  <c r="K13" i="19" s="1"/>
  <c r="O78" i="19"/>
  <c r="M58" i="19"/>
  <c r="I79" i="19"/>
  <c r="N79" i="19" s="1"/>
  <c r="J69" i="19"/>
  <c r="O69" i="19" s="1"/>
  <c r="M69" i="19"/>
  <c r="J63" i="19"/>
  <c r="O63" i="19" s="1"/>
  <c r="M63" i="19"/>
  <c r="J59" i="19"/>
  <c r="O59" i="19" s="1"/>
  <c r="M59" i="19"/>
  <c r="J56" i="19"/>
  <c r="O56" i="19" s="1"/>
  <c r="M56" i="19"/>
  <c r="J43" i="19"/>
  <c r="O43" i="19" s="1"/>
  <c r="M43" i="19"/>
  <c r="I43" i="19"/>
  <c r="N43" i="19" s="1"/>
  <c r="J40" i="19"/>
  <c r="O40" i="19" s="1"/>
  <c r="M40" i="19"/>
  <c r="I37" i="19"/>
  <c r="I31" i="19"/>
  <c r="J29" i="19"/>
  <c r="J23" i="19"/>
  <c r="K23" i="19" s="1"/>
  <c r="J20" i="19"/>
  <c r="J11" i="19"/>
  <c r="I11" i="19"/>
  <c r="I8" i="19"/>
  <c r="M79" i="19"/>
  <c r="M78" i="19"/>
  <c r="M74" i="19"/>
  <c r="M57" i="19"/>
  <c r="M46" i="19"/>
  <c r="M42" i="19"/>
  <c r="O74" i="19"/>
  <c r="J68" i="19"/>
  <c r="O68" i="19" s="1"/>
  <c r="M68" i="19"/>
  <c r="O65" i="19"/>
  <c r="O62" i="19"/>
  <c r="O58" i="19"/>
  <c r="J52" i="19"/>
  <c r="O52" i="19" s="1"/>
  <c r="M52" i="19"/>
  <c r="O49" i="19"/>
  <c r="O46" i="19"/>
  <c r="O41" i="19"/>
  <c r="O38" i="19"/>
  <c r="I75" i="19"/>
  <c r="N75" i="19" s="1"/>
  <c r="I67" i="19"/>
  <c r="N67" i="19" s="1"/>
  <c r="I59" i="19"/>
  <c r="N59" i="19" s="1"/>
  <c r="I51" i="19"/>
  <c r="I49" i="19"/>
  <c r="N49" i="19" s="1"/>
  <c r="I42" i="19"/>
  <c r="N42" i="19" s="1"/>
  <c r="I40" i="19"/>
  <c r="I38" i="19"/>
  <c r="I36" i="19"/>
  <c r="I34" i="19"/>
  <c r="K34" i="19" s="1"/>
  <c r="I32" i="19"/>
  <c r="I30" i="19"/>
  <c r="I28" i="19"/>
  <c r="K28" i="19" s="1"/>
  <c r="I26" i="19"/>
  <c r="I24" i="19"/>
  <c r="I22" i="19"/>
  <c r="I20" i="19"/>
  <c r="I18" i="19"/>
  <c r="I16" i="19"/>
  <c r="I14" i="19"/>
  <c r="I12" i="19"/>
  <c r="I10" i="19"/>
  <c r="I77" i="19"/>
  <c r="N77" i="19" s="1"/>
  <c r="I69" i="19"/>
  <c r="I61" i="19"/>
  <c r="N61" i="19" s="1"/>
  <c r="I53" i="19"/>
  <c r="N53" i="19" s="1"/>
  <c r="I46" i="19"/>
  <c r="N46" i="19" s="1"/>
  <c r="I80" i="19"/>
  <c r="K80" i="19" s="1"/>
  <c r="I78" i="19"/>
  <c r="I76" i="19"/>
  <c r="N76" i="19" s="1"/>
  <c r="I74" i="19"/>
  <c r="I72" i="19"/>
  <c r="N72" i="19" s="1"/>
  <c r="I70" i="19"/>
  <c r="I68" i="19"/>
  <c r="N68" i="19" s="1"/>
  <c r="I66" i="19"/>
  <c r="I64" i="19"/>
  <c r="I62" i="19"/>
  <c r="I60" i="19"/>
  <c r="N60" i="19" s="1"/>
  <c r="I58" i="19"/>
  <c r="N58" i="19" s="1"/>
  <c r="I56" i="19"/>
  <c r="I54" i="19"/>
  <c r="I52" i="19"/>
  <c r="N52" i="19" s="1"/>
  <c r="I48" i="19"/>
  <c r="I44" i="19"/>
  <c r="K79" i="19"/>
  <c r="K73" i="19"/>
  <c r="J7" i="19"/>
  <c r="K7" i="19" s="1"/>
  <c r="K58" i="19" l="1"/>
  <c r="K31" i="19"/>
  <c r="K57" i="19"/>
  <c r="K39" i="19"/>
  <c r="K41" i="19"/>
  <c r="K46" i="19"/>
  <c r="K45" i="19"/>
  <c r="K47" i="19"/>
  <c r="K42" i="19"/>
  <c r="K50" i="19"/>
  <c r="K37" i="19"/>
  <c r="K35" i="19"/>
  <c r="K72" i="19"/>
  <c r="K10" i="19"/>
  <c r="K59" i="19"/>
  <c r="K77" i="19"/>
  <c r="N65" i="19"/>
  <c r="K53" i="19"/>
  <c r="K20" i="19"/>
  <c r="K36" i="19"/>
  <c r="K11" i="19"/>
  <c r="K26" i="19"/>
  <c r="K27" i="19"/>
  <c r="K55" i="19"/>
  <c r="K75" i="19"/>
  <c r="K49" i="19"/>
  <c r="K71" i="19"/>
  <c r="K21" i="19"/>
  <c r="K43" i="19"/>
  <c r="K60" i="19"/>
  <c r="K67" i="19"/>
  <c r="K54" i="19"/>
  <c r="N54" i="19"/>
  <c r="K62" i="19"/>
  <c r="N62" i="19"/>
  <c r="K70" i="19"/>
  <c r="N70" i="19"/>
  <c r="K78" i="19"/>
  <c r="N78" i="19"/>
  <c r="K8" i="19"/>
  <c r="K12" i="19"/>
  <c r="K18" i="19"/>
  <c r="K61" i="19"/>
  <c r="K68" i="19"/>
  <c r="K44" i="19"/>
  <c r="N44" i="19"/>
  <c r="K56" i="19"/>
  <c r="N56" i="19"/>
  <c r="K64" i="19"/>
  <c r="N64" i="19"/>
  <c r="K69" i="19"/>
  <c r="N69" i="19"/>
  <c r="K14" i="19"/>
  <c r="K22" i="19"/>
  <c r="K30" i="19"/>
  <c r="K38" i="19"/>
  <c r="N38" i="19"/>
  <c r="K51" i="19"/>
  <c r="N51" i="19"/>
  <c r="K19" i="19"/>
  <c r="K29" i="19"/>
  <c r="K52" i="19"/>
  <c r="K63" i="19"/>
  <c r="K76" i="19"/>
  <c r="K48" i="19"/>
  <c r="N48" i="19"/>
  <c r="K66" i="19"/>
  <c r="N66" i="19"/>
  <c r="K74" i="19"/>
  <c r="N74" i="19"/>
  <c r="K16" i="19"/>
  <c r="K24" i="19"/>
  <c r="K32" i="19"/>
  <c r="K40" i="19"/>
  <c r="N40" i="19"/>
  <c r="M8" i="22" l="1"/>
  <c r="N8" i="22" s="1"/>
  <c r="M9" i="22"/>
  <c r="N9" i="22" s="1"/>
  <c r="M10" i="22"/>
  <c r="N10" i="22" s="1"/>
  <c r="M11" i="22"/>
  <c r="N11" i="22" s="1"/>
  <c r="M12" i="22"/>
  <c r="N12" i="22" s="1"/>
  <c r="M13" i="22"/>
  <c r="N13" i="22" s="1"/>
  <c r="M14" i="22"/>
  <c r="N14" i="22" s="1"/>
  <c r="M15" i="22"/>
  <c r="N15" i="22" s="1"/>
  <c r="M16" i="22"/>
  <c r="N16" i="22" s="1"/>
  <c r="M17" i="22"/>
  <c r="N17" i="22" s="1"/>
  <c r="M18" i="22"/>
  <c r="N18" i="22" s="1"/>
  <c r="M19" i="22"/>
  <c r="N19" i="22" s="1"/>
  <c r="M20" i="22"/>
  <c r="N20" i="22" s="1"/>
  <c r="M21" i="22"/>
  <c r="N21" i="22" s="1"/>
  <c r="M22" i="22"/>
  <c r="M23" i="22"/>
  <c r="O23" i="22" s="1"/>
  <c r="M24" i="22"/>
  <c r="M25" i="22"/>
  <c r="N25" i="22" s="1"/>
  <c r="M26" i="22"/>
  <c r="N26" i="22" s="1"/>
  <c r="M27" i="22"/>
  <c r="N27" i="22" s="1"/>
  <c r="M28" i="22"/>
  <c r="M29" i="22"/>
  <c r="M30" i="22"/>
  <c r="M31" i="22"/>
  <c r="N31" i="22" s="1"/>
  <c r="M32" i="22"/>
  <c r="M33" i="22"/>
  <c r="N33" i="22" s="1"/>
  <c r="M34" i="22"/>
  <c r="O34" i="22" s="1"/>
  <c r="M35" i="22"/>
  <c r="O35" i="22" s="1"/>
  <c r="M36" i="22"/>
  <c r="O36" i="22" s="1"/>
  <c r="M37" i="22"/>
  <c r="N37" i="22" s="1"/>
  <c r="M38" i="22"/>
  <c r="O38" i="22" s="1"/>
  <c r="M39" i="22"/>
  <c r="N39" i="22" s="1"/>
  <c r="M40" i="22"/>
  <c r="O40" i="22" s="1"/>
  <c r="M41" i="22"/>
  <c r="N41" i="22" s="1"/>
  <c r="M42" i="22"/>
  <c r="O42" i="22" s="1"/>
  <c r="M43" i="22"/>
  <c r="O43" i="22" s="1"/>
  <c r="M44" i="22"/>
  <c r="O44" i="22" s="1"/>
  <c r="M45" i="22"/>
  <c r="N45" i="22" s="1"/>
  <c r="M46" i="22"/>
  <c r="N46" i="22" s="1"/>
  <c r="M47" i="22"/>
  <c r="O47" i="22" s="1"/>
  <c r="M48" i="22"/>
  <c r="M49" i="22"/>
  <c r="N49" i="22" s="1"/>
  <c r="M50" i="22"/>
  <c r="N50" i="22" s="1"/>
  <c r="M51" i="22"/>
  <c r="N51" i="22" s="1"/>
  <c r="M52" i="22"/>
  <c r="M53" i="22"/>
  <c r="N53" i="22" s="1"/>
  <c r="M54" i="22"/>
  <c r="N54" i="22" s="1"/>
  <c r="Q54" i="22"/>
  <c r="M55" i="22"/>
  <c r="Q55" i="22"/>
  <c r="M56" i="22"/>
  <c r="Q56" i="22"/>
  <c r="M57" i="22"/>
  <c r="N57" i="22" s="1"/>
  <c r="Q57" i="22"/>
  <c r="M58" i="22"/>
  <c r="M59" i="22"/>
  <c r="N59" i="22" s="1"/>
  <c r="Q59" i="22"/>
  <c r="M60" i="22"/>
  <c r="Q60" i="22"/>
  <c r="R60" i="22" s="1"/>
  <c r="M61" i="22"/>
  <c r="N61" i="22" s="1"/>
  <c r="Q61" i="22"/>
  <c r="M62" i="22"/>
  <c r="M63" i="22"/>
  <c r="N63" i="22" s="1"/>
  <c r="Q63" i="22"/>
  <c r="M64" i="22"/>
  <c r="Q64" i="22"/>
  <c r="R64" i="22" s="1"/>
  <c r="M65" i="22"/>
  <c r="N65" i="22" s="1"/>
  <c r="M66" i="22"/>
  <c r="M67" i="22"/>
  <c r="O67" i="22" s="1"/>
  <c r="M68" i="22"/>
  <c r="Q68" i="22"/>
  <c r="R68" i="22" s="1"/>
  <c r="M69" i="22"/>
  <c r="N69" i="22" s="1"/>
  <c r="Q69" i="22"/>
  <c r="M70" i="22"/>
  <c r="Q70" i="22"/>
  <c r="M71" i="22"/>
  <c r="N71" i="22" s="1"/>
  <c r="Q71" i="22"/>
  <c r="M72" i="22"/>
  <c r="Q72" i="22"/>
  <c r="M73" i="22"/>
  <c r="N73" i="22" s="1"/>
  <c r="Q73" i="22"/>
  <c r="M74" i="22"/>
  <c r="Q74" i="22"/>
  <c r="M75" i="22"/>
  <c r="N75" i="22" s="1"/>
  <c r="Q75" i="22"/>
  <c r="M76" i="22"/>
  <c r="Q76" i="22"/>
  <c r="R76" i="22" s="1"/>
  <c r="M77" i="22"/>
  <c r="N77" i="22" s="1"/>
  <c r="Q77" i="22"/>
  <c r="M78" i="22"/>
  <c r="Q78" i="22"/>
  <c r="M79" i="22"/>
  <c r="N79" i="22" s="1"/>
  <c r="Q79" i="22"/>
  <c r="M80" i="22"/>
  <c r="Q80" i="22"/>
  <c r="M7" i="22"/>
  <c r="D81" i="22"/>
  <c r="C81" i="22"/>
  <c r="E67" i="22"/>
  <c r="F67" i="22" s="1"/>
  <c r="E66" i="22"/>
  <c r="F66" i="22" s="1"/>
  <c r="E65" i="22"/>
  <c r="F65" i="22" s="1"/>
  <c r="E62" i="22"/>
  <c r="F62" i="22" s="1"/>
  <c r="E58" i="22"/>
  <c r="E53" i="22"/>
  <c r="E52" i="22"/>
  <c r="G51" i="22"/>
  <c r="E51" i="22"/>
  <c r="G50" i="22"/>
  <c r="E50" i="22"/>
  <c r="Q50" i="22" s="1"/>
  <c r="E49" i="22"/>
  <c r="G48" i="22"/>
  <c r="E48" i="22"/>
  <c r="Q48" i="22" s="1"/>
  <c r="R48" i="22" s="1"/>
  <c r="E47" i="22"/>
  <c r="E46" i="22"/>
  <c r="G45" i="22"/>
  <c r="E45" i="22"/>
  <c r="G44" i="22"/>
  <c r="E44" i="22"/>
  <c r="G43" i="22"/>
  <c r="E43" i="22"/>
  <c r="G42" i="22"/>
  <c r="E42" i="22"/>
  <c r="E41" i="22"/>
  <c r="E40" i="22"/>
  <c r="Q40" i="22" s="1"/>
  <c r="E39" i="22"/>
  <c r="E38" i="22"/>
  <c r="E37" i="22"/>
  <c r="E36" i="22"/>
  <c r="E35" i="22"/>
  <c r="E34" i="22"/>
  <c r="E33" i="22"/>
  <c r="E32" i="22"/>
  <c r="E31" i="22"/>
  <c r="G30" i="22"/>
  <c r="E30" i="22"/>
  <c r="G29" i="22"/>
  <c r="E29" i="22"/>
  <c r="G28" i="22"/>
  <c r="E28" i="22"/>
  <c r="G27" i="22"/>
  <c r="E27" i="22"/>
  <c r="F27" i="22" s="1"/>
  <c r="G26" i="22"/>
  <c r="E26" i="22"/>
  <c r="G25" i="22"/>
  <c r="E25" i="22"/>
  <c r="G24" i="22"/>
  <c r="E24" i="22"/>
  <c r="F24" i="22" s="1"/>
  <c r="G23" i="22"/>
  <c r="E23" i="22"/>
  <c r="G22" i="22"/>
  <c r="E22" i="22"/>
  <c r="G21" i="22"/>
  <c r="E21" i="22"/>
  <c r="G20" i="22"/>
  <c r="E20" i="22"/>
  <c r="F20" i="22" s="1"/>
  <c r="G19" i="22"/>
  <c r="E19" i="22"/>
  <c r="G18" i="22"/>
  <c r="E18" i="22"/>
  <c r="F18" i="22" s="1"/>
  <c r="G17" i="22"/>
  <c r="E17" i="22"/>
  <c r="G16" i="22"/>
  <c r="E16" i="22"/>
  <c r="Q16" i="22" s="1"/>
  <c r="G15" i="22"/>
  <c r="E15" i="22"/>
  <c r="G14" i="22"/>
  <c r="E14" i="22"/>
  <c r="F14" i="22" s="1"/>
  <c r="G13" i="22"/>
  <c r="E13" i="22"/>
  <c r="G12" i="22"/>
  <c r="E12" i="22"/>
  <c r="F12" i="22" s="1"/>
  <c r="G11" i="22"/>
  <c r="E11" i="22"/>
  <c r="G10" i="22"/>
  <c r="E10" i="22"/>
  <c r="F10" i="22" s="1"/>
  <c r="G9" i="22"/>
  <c r="E9" i="22"/>
  <c r="G8" i="22"/>
  <c r="E8" i="22"/>
  <c r="F8" i="22" s="1"/>
  <c r="G7" i="22"/>
  <c r="E7" i="22"/>
  <c r="F7" i="22" s="1"/>
  <c r="R50" i="22" l="1"/>
  <c r="S64" i="22"/>
  <c r="T64" i="22"/>
  <c r="R57" i="22"/>
  <c r="W57" i="22" s="1"/>
  <c r="R55" i="22"/>
  <c r="R40" i="22"/>
  <c r="S48" i="22"/>
  <c r="T48" i="22"/>
  <c r="R79" i="22"/>
  <c r="R77" i="22"/>
  <c r="R75" i="22"/>
  <c r="W75" i="22" s="1"/>
  <c r="R73" i="22"/>
  <c r="R71" i="22"/>
  <c r="R69" i="22"/>
  <c r="R61" i="22"/>
  <c r="R59" i="22"/>
  <c r="R16" i="22"/>
  <c r="R63" i="22"/>
  <c r="R56" i="22"/>
  <c r="W56" i="22" s="1"/>
  <c r="R54" i="22"/>
  <c r="W54" i="22" s="1"/>
  <c r="R78" i="22"/>
  <c r="S76" i="22"/>
  <c r="T76" i="22"/>
  <c r="R74" i="22"/>
  <c r="W74" i="22" s="1"/>
  <c r="R72" i="22"/>
  <c r="R70" i="22"/>
  <c r="S68" i="22"/>
  <c r="T68" i="22"/>
  <c r="S60" i="22"/>
  <c r="T60" i="22"/>
  <c r="O75" i="22"/>
  <c r="P75" i="22" s="1"/>
  <c r="E81" i="22"/>
  <c r="F81" i="22" s="1"/>
  <c r="O31" i="22"/>
  <c r="P31" i="22" s="1"/>
  <c r="W77" i="22"/>
  <c r="O61" i="22"/>
  <c r="O17" i="22"/>
  <c r="P17" i="22" s="1"/>
  <c r="O77" i="22"/>
  <c r="P77" i="22" s="1"/>
  <c r="N42" i="22"/>
  <c r="P42" i="22" s="1"/>
  <c r="O39" i="22"/>
  <c r="P39" i="22" s="1"/>
  <c r="O21" i="22"/>
  <c r="P21" i="22" s="1"/>
  <c r="O15" i="22"/>
  <c r="P15" i="22" s="1"/>
  <c r="Q8" i="22"/>
  <c r="R8" i="22" s="1"/>
  <c r="Q10" i="22"/>
  <c r="F16" i="22"/>
  <c r="F48" i="22"/>
  <c r="F50" i="22"/>
  <c r="N67" i="22"/>
  <c r="P67" i="22" s="1"/>
  <c r="O51" i="22"/>
  <c r="P51" i="22" s="1"/>
  <c r="O26" i="22"/>
  <c r="P26" i="22" s="1"/>
  <c r="Q12" i="22"/>
  <c r="N47" i="22"/>
  <c r="P47" i="22" s="1"/>
  <c r="N35" i="22"/>
  <c r="P35" i="22" s="1"/>
  <c r="O19" i="22"/>
  <c r="P19" i="22" s="1"/>
  <c r="Q14" i="22"/>
  <c r="R14" i="22" s="1"/>
  <c r="Q62" i="22"/>
  <c r="O33" i="22"/>
  <c r="P33" i="22" s="1"/>
  <c r="O73" i="22"/>
  <c r="P73" i="22" s="1"/>
  <c r="O59" i="22"/>
  <c r="P59" i="22" s="1"/>
  <c r="N43" i="22"/>
  <c r="P43" i="22" s="1"/>
  <c r="N36" i="22"/>
  <c r="P36" i="22" s="1"/>
  <c r="N34" i="22"/>
  <c r="P34" i="22" s="1"/>
  <c r="O25" i="22"/>
  <c r="P25" i="22" s="1"/>
  <c r="N23" i="22"/>
  <c r="P23" i="22" s="1"/>
  <c r="O13" i="22"/>
  <c r="P13" i="22" s="1"/>
  <c r="O11" i="22"/>
  <c r="P11" i="22" s="1"/>
  <c r="O9" i="22"/>
  <c r="P9" i="22" s="1"/>
  <c r="O79" i="22"/>
  <c r="P79" i="22" s="1"/>
  <c r="O65" i="22"/>
  <c r="P65" i="22" s="1"/>
  <c r="N38" i="22"/>
  <c r="P38" i="22" s="1"/>
  <c r="F36" i="22"/>
  <c r="Q36" i="22"/>
  <c r="F51" i="22"/>
  <c r="Q51" i="22"/>
  <c r="Q24" i="22"/>
  <c r="F9" i="22"/>
  <c r="Q9" i="22"/>
  <c r="R9" i="22" s="1"/>
  <c r="F11" i="22"/>
  <c r="Q11" i="22"/>
  <c r="F13" i="22"/>
  <c r="Q13" i="22"/>
  <c r="F15" i="22"/>
  <c r="Q15" i="22"/>
  <c r="F26" i="22"/>
  <c r="Q26" i="22"/>
  <c r="F28" i="22"/>
  <c r="Q28" i="22"/>
  <c r="R28" i="22" s="1"/>
  <c r="F30" i="22"/>
  <c r="Q30" i="22"/>
  <c r="F33" i="22"/>
  <c r="Q33" i="22"/>
  <c r="F37" i="22"/>
  <c r="Q37" i="22"/>
  <c r="F40" i="22"/>
  <c r="F43" i="22"/>
  <c r="Q43" i="22"/>
  <c r="F45" i="22"/>
  <c r="Q45" i="22"/>
  <c r="Q7" i="22"/>
  <c r="R7" i="22" s="1"/>
  <c r="S7" i="22" s="1"/>
  <c r="O71" i="22"/>
  <c r="W63" i="22"/>
  <c r="O63" i="22"/>
  <c r="P63" i="22" s="1"/>
  <c r="N22" i="22"/>
  <c r="O22" i="22"/>
  <c r="Q20" i="22"/>
  <c r="R20" i="22" s="1"/>
  <c r="F22" i="22"/>
  <c r="Q22" i="22"/>
  <c r="F32" i="22"/>
  <c r="Q32" i="22"/>
  <c r="R32" i="22" s="1"/>
  <c r="F49" i="22"/>
  <c r="Q49" i="22"/>
  <c r="F58" i="22"/>
  <c r="Q58" i="22"/>
  <c r="G81" i="22"/>
  <c r="F17" i="22"/>
  <c r="Q17" i="22"/>
  <c r="F19" i="22"/>
  <c r="Q19" i="22"/>
  <c r="F21" i="22"/>
  <c r="Q21" i="22"/>
  <c r="F23" i="22"/>
  <c r="Q23" i="22"/>
  <c r="F34" i="22"/>
  <c r="Q34" i="22"/>
  <c r="F38" i="22"/>
  <c r="Q38" i="22"/>
  <c r="F41" i="22"/>
  <c r="Q41" i="22"/>
  <c r="F52" i="22"/>
  <c r="Q52" i="22"/>
  <c r="R52" i="22" s="1"/>
  <c r="O69" i="22"/>
  <c r="Q67" i="22"/>
  <c r="Q66" i="22"/>
  <c r="N55" i="22"/>
  <c r="O55" i="22"/>
  <c r="W55" i="22"/>
  <c r="N30" i="22"/>
  <c r="O30" i="22"/>
  <c r="N28" i="22"/>
  <c r="O28" i="22"/>
  <c r="Q18" i="22"/>
  <c r="R18" i="22" s="1"/>
  <c r="F47" i="22"/>
  <c r="Q47" i="22"/>
  <c r="F25" i="22"/>
  <c r="Q25" i="22"/>
  <c r="F29" i="22"/>
  <c r="Q29" i="22"/>
  <c r="F31" i="22"/>
  <c r="Q31" i="22"/>
  <c r="F35" i="22"/>
  <c r="Q35" i="22"/>
  <c r="F39" i="22"/>
  <c r="Q39" i="22"/>
  <c r="F42" i="22"/>
  <c r="Q42" i="22"/>
  <c r="F44" i="22"/>
  <c r="Q44" i="22"/>
  <c r="F46" i="22"/>
  <c r="Q46" i="22"/>
  <c r="F53" i="22"/>
  <c r="Q53" i="22"/>
  <c r="Q65" i="22"/>
  <c r="Q27" i="22"/>
  <c r="O57" i="22"/>
  <c r="P57" i="22" s="1"/>
  <c r="O49" i="22"/>
  <c r="P49" i="22" s="1"/>
  <c r="O45" i="22"/>
  <c r="P45" i="22" s="1"/>
  <c r="O41" i="22"/>
  <c r="P41" i="22" s="1"/>
  <c r="O37" i="22"/>
  <c r="P37" i="22" s="1"/>
  <c r="O54" i="22"/>
  <c r="P54" i="22" s="1"/>
  <c r="O53" i="22"/>
  <c r="P53" i="22" s="1"/>
  <c r="N44" i="22"/>
  <c r="P44" i="22" s="1"/>
  <c r="N40" i="22"/>
  <c r="P40" i="22" s="1"/>
  <c r="N72" i="22"/>
  <c r="O72" i="22"/>
  <c r="W79" i="22"/>
  <c r="N66" i="22"/>
  <c r="O66" i="22"/>
  <c r="N58" i="22"/>
  <c r="O58" i="22"/>
  <c r="O52" i="22"/>
  <c r="N52" i="22"/>
  <c r="N56" i="22"/>
  <c r="O56" i="22"/>
  <c r="N68" i="22"/>
  <c r="O68" i="22"/>
  <c r="W68" i="22"/>
  <c r="N60" i="22"/>
  <c r="O60" i="22"/>
  <c r="W60" i="22"/>
  <c r="N64" i="22"/>
  <c r="O64" i="22"/>
  <c r="W64" i="22"/>
  <c r="N80" i="22"/>
  <c r="O80" i="22"/>
  <c r="N78" i="22"/>
  <c r="O78" i="22"/>
  <c r="W78" i="22"/>
  <c r="N76" i="22"/>
  <c r="O76" i="22"/>
  <c r="W76" i="22"/>
  <c r="N74" i="22"/>
  <c r="O74" i="22"/>
  <c r="N70" i="22"/>
  <c r="O70" i="22"/>
  <c r="W70" i="22"/>
  <c r="N62" i="22"/>
  <c r="O62" i="22"/>
  <c r="W50" i="22"/>
  <c r="O48" i="22"/>
  <c r="W48" i="22"/>
  <c r="N48" i="22"/>
  <c r="N32" i="22"/>
  <c r="O32" i="22"/>
  <c r="N29" i="22"/>
  <c r="O29" i="22"/>
  <c r="O50" i="22"/>
  <c r="P50" i="22" s="1"/>
  <c r="O46" i="22"/>
  <c r="N24" i="22"/>
  <c r="O24" i="22"/>
  <c r="O27" i="22"/>
  <c r="O20" i="22"/>
  <c r="O18" i="22"/>
  <c r="W16" i="22"/>
  <c r="O16" i="22"/>
  <c r="O14" i="22"/>
  <c r="O12" i="22"/>
  <c r="O10" i="22"/>
  <c r="O8" i="22"/>
  <c r="O7" i="22"/>
  <c r="N7" i="22"/>
  <c r="U60" i="22" l="1"/>
  <c r="R42" i="22"/>
  <c r="R35" i="22"/>
  <c r="W35" i="22" s="1"/>
  <c r="R66" i="22"/>
  <c r="R38" i="22"/>
  <c r="R33" i="22"/>
  <c r="W33" i="22" s="1"/>
  <c r="R15" i="22"/>
  <c r="R24" i="22"/>
  <c r="W24" i="22" s="1"/>
  <c r="S72" i="22"/>
  <c r="T72" i="22"/>
  <c r="U72" i="22" s="1"/>
  <c r="S59" i="22"/>
  <c r="X59" i="22" s="1"/>
  <c r="T59" i="22"/>
  <c r="Y59" i="22" s="1"/>
  <c r="S69" i="22"/>
  <c r="T69" i="22"/>
  <c r="S73" i="22"/>
  <c r="X73" i="22" s="1"/>
  <c r="T73" i="22"/>
  <c r="Y73" i="22" s="1"/>
  <c r="S77" i="22"/>
  <c r="X77" i="22" s="1"/>
  <c r="T77" i="22"/>
  <c r="Y77" i="22" s="1"/>
  <c r="R65" i="22"/>
  <c r="W65" i="22" s="1"/>
  <c r="R47" i="22"/>
  <c r="R67" i="22"/>
  <c r="R58" i="22"/>
  <c r="S20" i="22"/>
  <c r="T20" i="22"/>
  <c r="U20" i="22" s="1"/>
  <c r="R45" i="22"/>
  <c r="R51" i="22"/>
  <c r="W59" i="22"/>
  <c r="S70" i="22"/>
  <c r="U70" i="22" s="1"/>
  <c r="T70" i="22"/>
  <c r="S74" i="22"/>
  <c r="T74" i="22"/>
  <c r="Y74" i="22" s="1"/>
  <c r="S75" i="22"/>
  <c r="X75" i="22" s="1"/>
  <c r="T75" i="22"/>
  <c r="S79" i="22"/>
  <c r="X79" i="22" s="1"/>
  <c r="T79" i="22"/>
  <c r="Y79" i="22" s="1"/>
  <c r="W72" i="22"/>
  <c r="R53" i="22"/>
  <c r="R44" i="22"/>
  <c r="W44" i="22" s="1"/>
  <c r="R39" i="22"/>
  <c r="W39" i="22" s="1"/>
  <c r="R31" i="22"/>
  <c r="W31" i="22" s="1"/>
  <c r="R25" i="22"/>
  <c r="Y69" i="22"/>
  <c r="R41" i="22"/>
  <c r="W41" i="22" s="1"/>
  <c r="R34" i="22"/>
  <c r="W34" i="22" s="1"/>
  <c r="R21" i="22"/>
  <c r="R17" i="22"/>
  <c r="R37" i="22"/>
  <c r="W37" i="22" s="1"/>
  <c r="R30" i="22"/>
  <c r="W30" i="22" s="1"/>
  <c r="R26" i="22"/>
  <c r="R13" i="22"/>
  <c r="W13" i="22" s="1"/>
  <c r="S9" i="22"/>
  <c r="T9" i="22"/>
  <c r="Y9" i="22" s="1"/>
  <c r="R62" i="22"/>
  <c r="R10" i="22"/>
  <c r="U74" i="22"/>
  <c r="S78" i="22"/>
  <c r="T78" i="22"/>
  <c r="S56" i="22"/>
  <c r="X56" i="22" s="1"/>
  <c r="T56" i="22"/>
  <c r="Y56" i="22" s="1"/>
  <c r="S16" i="22"/>
  <c r="T16" i="22"/>
  <c r="S61" i="22"/>
  <c r="T61" i="22"/>
  <c r="S71" i="22"/>
  <c r="T71" i="22"/>
  <c r="S40" i="22"/>
  <c r="T40" i="22"/>
  <c r="Y40" i="22" s="1"/>
  <c r="S57" i="22"/>
  <c r="T57" i="22"/>
  <c r="S50" i="22"/>
  <c r="T50" i="22"/>
  <c r="Y50" i="22" s="1"/>
  <c r="W40" i="22"/>
  <c r="X74" i="22"/>
  <c r="X76" i="22"/>
  <c r="R27" i="22"/>
  <c r="W27" i="22" s="1"/>
  <c r="S18" i="22"/>
  <c r="T18" i="22"/>
  <c r="Y18" i="22" s="1"/>
  <c r="W61" i="22"/>
  <c r="W69" i="22"/>
  <c r="R49" i="22"/>
  <c r="R22" i="22"/>
  <c r="W71" i="22"/>
  <c r="R43" i="22"/>
  <c r="W43" i="22" s="1"/>
  <c r="R36" i="22"/>
  <c r="S14" i="22"/>
  <c r="T14" i="22"/>
  <c r="Y14" i="22" s="1"/>
  <c r="R12" i="22"/>
  <c r="S8" i="22"/>
  <c r="T8" i="22"/>
  <c r="Y8" i="22" s="1"/>
  <c r="Y61" i="22"/>
  <c r="W73" i="22"/>
  <c r="U68" i="22"/>
  <c r="U76" i="22"/>
  <c r="S54" i="22"/>
  <c r="X54" i="22" s="1"/>
  <c r="T54" i="22"/>
  <c r="Y54" i="22" s="1"/>
  <c r="S63" i="22"/>
  <c r="T63" i="22"/>
  <c r="Y63" i="22" s="1"/>
  <c r="U77" i="22"/>
  <c r="Z77" i="22" s="1"/>
  <c r="U48" i="22"/>
  <c r="U64" i="22"/>
  <c r="R46" i="22"/>
  <c r="W46" i="22" s="1"/>
  <c r="R29" i="22"/>
  <c r="W29" i="22" s="1"/>
  <c r="S52" i="22"/>
  <c r="X52" i="22" s="1"/>
  <c r="T52" i="22"/>
  <c r="R23" i="22"/>
  <c r="R19" i="22"/>
  <c r="S28" i="22"/>
  <c r="T28" i="22"/>
  <c r="R11" i="22"/>
  <c r="S55" i="22"/>
  <c r="T55" i="22"/>
  <c r="Y55" i="22" s="1"/>
  <c r="S32" i="22"/>
  <c r="T32" i="22"/>
  <c r="Y32" i="22" s="1"/>
  <c r="Y75" i="22"/>
  <c r="Y71" i="22"/>
  <c r="W8" i="22"/>
  <c r="X8" i="22"/>
  <c r="W9" i="22"/>
  <c r="W17" i="22"/>
  <c r="W7" i="22"/>
  <c r="Y78" i="22"/>
  <c r="W15" i="22"/>
  <c r="W18" i="22"/>
  <c r="X18" i="22"/>
  <c r="P69" i="22"/>
  <c r="X61" i="22"/>
  <c r="T7" i="22"/>
  <c r="U7" i="22" s="1"/>
  <c r="P22" i="22"/>
  <c r="W53" i="22"/>
  <c r="P30" i="22"/>
  <c r="W21" i="22"/>
  <c r="W20" i="22"/>
  <c r="Y70" i="22"/>
  <c r="X20" i="22"/>
  <c r="W14" i="22"/>
  <c r="P24" i="22"/>
  <c r="P61" i="22"/>
  <c r="X14" i="22"/>
  <c r="X60" i="22"/>
  <c r="P52" i="22"/>
  <c r="P62" i="22"/>
  <c r="W36" i="22"/>
  <c r="Y68" i="22"/>
  <c r="X69" i="22"/>
  <c r="W52" i="22"/>
  <c r="W38" i="22"/>
  <c r="W58" i="22"/>
  <c r="W32" i="22"/>
  <c r="Y48" i="22"/>
  <c r="Y60" i="22"/>
  <c r="P72" i="22"/>
  <c r="P55" i="22"/>
  <c r="X7" i="22"/>
  <c r="W51" i="22"/>
  <c r="P71" i="22"/>
  <c r="Y76" i="22"/>
  <c r="Y57" i="22"/>
  <c r="P28" i="22"/>
  <c r="W67" i="22"/>
  <c r="X48" i="22"/>
  <c r="X64" i="22"/>
  <c r="P60" i="22"/>
  <c r="W49" i="22"/>
  <c r="W45" i="22"/>
  <c r="W26" i="22"/>
  <c r="P29" i="22"/>
  <c r="P64" i="22"/>
  <c r="X68" i="22"/>
  <c r="P12" i="22"/>
  <c r="P20" i="22"/>
  <c r="P27" i="22"/>
  <c r="W23" i="22"/>
  <c r="P32" i="22"/>
  <c r="P48" i="22"/>
  <c r="P68" i="22"/>
  <c r="P56" i="22"/>
  <c r="P58" i="22"/>
  <c r="P66" i="22"/>
  <c r="Y72" i="22"/>
  <c r="P74" i="22"/>
  <c r="P78" i="22"/>
  <c r="P76" i="22"/>
  <c r="P8" i="22"/>
  <c r="Y16" i="22"/>
  <c r="P16" i="22"/>
  <c r="P10" i="22"/>
  <c r="P14" i="22"/>
  <c r="P18" i="22"/>
  <c r="P46" i="22"/>
  <c r="P70" i="22"/>
  <c r="Y64" i="22"/>
  <c r="X72" i="22"/>
  <c r="P80" i="22"/>
  <c r="P7" i="22"/>
  <c r="U79" i="22" l="1"/>
  <c r="Z79" i="22" s="1"/>
  <c r="U28" i="22"/>
  <c r="U52" i="22"/>
  <c r="U59" i="22"/>
  <c r="Z59" i="22" s="1"/>
  <c r="V59" i="22" s="1"/>
  <c r="U50" i="22"/>
  <c r="U40" i="22"/>
  <c r="Z40" i="22" s="1"/>
  <c r="Y52" i="22"/>
  <c r="U55" i="22"/>
  <c r="Z55" i="22" s="1"/>
  <c r="V55" i="22" s="1"/>
  <c r="U18" i="22"/>
  <c r="Z18" i="22" s="1"/>
  <c r="V18" i="22" s="1"/>
  <c r="Y20" i="22"/>
  <c r="U32" i="22"/>
  <c r="Z32" i="22" s="1"/>
  <c r="U73" i="22"/>
  <c r="Z73" i="22" s="1"/>
  <c r="V73" i="22" s="1"/>
  <c r="U78" i="22"/>
  <c r="U69" i="22"/>
  <c r="Z69" i="22" s="1"/>
  <c r="V69" i="22" s="1"/>
  <c r="S12" i="22"/>
  <c r="X12" i="22" s="1"/>
  <c r="T12" i="22"/>
  <c r="Y12" i="22" s="1"/>
  <c r="T10" i="22"/>
  <c r="Y10" i="22" s="1"/>
  <c r="S10" i="22"/>
  <c r="X10" i="22" s="1"/>
  <c r="T17" i="22"/>
  <c r="Y17" i="22" s="1"/>
  <c r="S17" i="22"/>
  <c r="X17" i="22" s="1"/>
  <c r="S47" i="22"/>
  <c r="X47" i="22" s="1"/>
  <c r="T47" i="22"/>
  <c r="Y47" i="22" s="1"/>
  <c r="S42" i="22"/>
  <c r="X42" i="22" s="1"/>
  <c r="T42" i="22"/>
  <c r="Y42" i="22" s="1"/>
  <c r="W47" i="22"/>
  <c r="S23" i="22"/>
  <c r="X23" i="22" s="1"/>
  <c r="T23" i="22"/>
  <c r="Y23" i="22" s="1"/>
  <c r="X63" i="22"/>
  <c r="U63" i="22"/>
  <c r="Z63" i="22" s="1"/>
  <c r="S22" i="22"/>
  <c r="T22" i="22"/>
  <c r="Y22" i="22" s="1"/>
  <c r="U9" i="22"/>
  <c r="Z9" i="22" s="1"/>
  <c r="S34" i="22"/>
  <c r="T34" i="22"/>
  <c r="Y34" i="22" s="1"/>
  <c r="S45" i="22"/>
  <c r="X45" i="22" s="1"/>
  <c r="T45" i="22"/>
  <c r="Y45" i="22" s="1"/>
  <c r="Z78" i="22"/>
  <c r="X70" i="22"/>
  <c r="W42" i="22"/>
  <c r="W10" i="22"/>
  <c r="W12" i="22"/>
  <c r="T11" i="22"/>
  <c r="Y11" i="22" s="1"/>
  <c r="S11" i="22"/>
  <c r="U8" i="22"/>
  <c r="U14" i="22"/>
  <c r="Z14" i="22" s="1"/>
  <c r="V14" i="22" s="1"/>
  <c r="S43" i="22"/>
  <c r="T43" i="22"/>
  <c r="Y43" i="22" s="1"/>
  <c r="W22" i="22"/>
  <c r="S27" i="22"/>
  <c r="T27" i="22"/>
  <c r="Y27" i="22" s="1"/>
  <c r="U57" i="22"/>
  <c r="Z57" i="22" s="1"/>
  <c r="X57" i="22"/>
  <c r="U75" i="22"/>
  <c r="Z75" i="22" s="1"/>
  <c r="V75" i="22" s="1"/>
  <c r="U61" i="22"/>
  <c r="Z61" i="22" s="1"/>
  <c r="V61" i="22" s="1"/>
  <c r="U56" i="22"/>
  <c r="S62" i="22"/>
  <c r="T62" i="22"/>
  <c r="Y62" i="22" s="1"/>
  <c r="S37" i="22"/>
  <c r="T37" i="22"/>
  <c r="Y37" i="22" s="1"/>
  <c r="S21" i="22"/>
  <c r="T21" i="22"/>
  <c r="Y21" i="22" s="1"/>
  <c r="S25" i="22"/>
  <c r="T25" i="22"/>
  <c r="Y25" i="22" s="1"/>
  <c r="S39" i="22"/>
  <c r="X39" i="22" s="1"/>
  <c r="T39" i="22"/>
  <c r="Y39" i="22" s="1"/>
  <c r="S53" i="22"/>
  <c r="T53" i="22"/>
  <c r="Y53" i="22" s="1"/>
  <c r="S51" i="22"/>
  <c r="X51" i="22" s="1"/>
  <c r="T51" i="22"/>
  <c r="Y51" i="22" s="1"/>
  <c r="S15" i="22"/>
  <c r="T15" i="22"/>
  <c r="Y15" i="22" s="1"/>
  <c r="S38" i="22"/>
  <c r="T38" i="22"/>
  <c r="Y38" i="22" s="1"/>
  <c r="S46" i="22"/>
  <c r="X46" i="22" s="1"/>
  <c r="T46" i="22"/>
  <c r="Y46" i="22" s="1"/>
  <c r="S49" i="22"/>
  <c r="X49" i="22" s="1"/>
  <c r="T49" i="22"/>
  <c r="Y49" i="22" s="1"/>
  <c r="X71" i="22"/>
  <c r="U71" i="22"/>
  <c r="Z71" i="22" s="1"/>
  <c r="U16" i="22"/>
  <c r="X16" i="22"/>
  <c r="S58" i="22"/>
  <c r="X58" i="22" s="1"/>
  <c r="T58" i="22"/>
  <c r="Y58" i="22" s="1"/>
  <c r="S33" i="22"/>
  <c r="X33" i="22" s="1"/>
  <c r="T33" i="22"/>
  <c r="Y33" i="22" s="1"/>
  <c r="S66" i="22"/>
  <c r="X66" i="22" s="1"/>
  <c r="T66" i="22"/>
  <c r="Y66" i="22" s="1"/>
  <c r="Z76" i="22"/>
  <c r="V76" i="22" s="1"/>
  <c r="S29" i="22"/>
  <c r="T29" i="22"/>
  <c r="Y29" i="22" s="1"/>
  <c r="S26" i="22"/>
  <c r="X26" i="22" s="1"/>
  <c r="T26" i="22"/>
  <c r="Y26" i="22" s="1"/>
  <c r="W66" i="22"/>
  <c r="Z74" i="22"/>
  <c r="X40" i="22"/>
  <c r="V40" i="22" s="1"/>
  <c r="X55" i="22"/>
  <c r="W11" i="22"/>
  <c r="S19" i="22"/>
  <c r="T19" i="22"/>
  <c r="U54" i="22"/>
  <c r="Z54" i="22" s="1"/>
  <c r="V54" i="22" s="1"/>
  <c r="S36" i="22"/>
  <c r="X36" i="22" s="1"/>
  <c r="T36" i="22"/>
  <c r="X78" i="22"/>
  <c r="V78" i="22" s="1"/>
  <c r="W62" i="22"/>
  <c r="S13" i="22"/>
  <c r="T13" i="22"/>
  <c r="Y13" i="22" s="1"/>
  <c r="S30" i="22"/>
  <c r="T30" i="22"/>
  <c r="Y30" i="22" s="1"/>
  <c r="S41" i="22"/>
  <c r="T41" i="22"/>
  <c r="Y41" i="22" s="1"/>
  <c r="S31" i="22"/>
  <c r="T31" i="22"/>
  <c r="Y31" i="22" s="1"/>
  <c r="S44" i="22"/>
  <c r="X44" i="22" s="1"/>
  <c r="T44" i="22"/>
  <c r="S67" i="22"/>
  <c r="T67" i="22"/>
  <c r="Y67" i="22" s="1"/>
  <c r="S65" i="22"/>
  <c r="X65" i="22" s="1"/>
  <c r="T65" i="22"/>
  <c r="Y65" i="22" s="1"/>
  <c r="S24" i="22"/>
  <c r="T24" i="22"/>
  <c r="Y24" i="22" s="1"/>
  <c r="S35" i="22"/>
  <c r="T35" i="22"/>
  <c r="Y35" i="22" s="1"/>
  <c r="Z8" i="22"/>
  <c r="V8" i="22" s="1"/>
  <c r="Z20" i="22"/>
  <c r="V74" i="22"/>
  <c r="V79" i="22"/>
  <c r="Z64" i="22"/>
  <c r="V64" i="22" s="1"/>
  <c r="Y7" i="22"/>
  <c r="Z72" i="22"/>
  <c r="V72" i="22" s="1"/>
  <c r="Z70" i="22"/>
  <c r="Z56" i="22"/>
  <c r="V56" i="22" s="1"/>
  <c r="Z68" i="22"/>
  <c r="V68" i="22" s="1"/>
  <c r="Z60" i="22"/>
  <c r="V60" i="22" s="1"/>
  <c r="V77" i="22"/>
  <c r="Z52" i="22"/>
  <c r="V52" i="22" s="1"/>
  <c r="Z16" i="22"/>
  <c r="X32" i="22"/>
  <c r="W19" i="22"/>
  <c r="Y19" i="22"/>
  <c r="W25" i="22"/>
  <c r="X41" i="22"/>
  <c r="X9" i="22"/>
  <c r="Z48" i="22"/>
  <c r="V48" i="22" s="1"/>
  <c r="Y28" i="22"/>
  <c r="W28" i="22"/>
  <c r="Z50" i="22"/>
  <c r="X50" i="22"/>
  <c r="Z7" i="22"/>
  <c r="U51" i="22" l="1"/>
  <c r="Z51" i="22" s="1"/>
  <c r="V51" i="22" s="1"/>
  <c r="V57" i="22"/>
  <c r="U25" i="22"/>
  <c r="U43" i="22"/>
  <c r="Z43" i="22" s="1"/>
  <c r="V43" i="22" s="1"/>
  <c r="U17" i="22"/>
  <c r="Z17" i="22" s="1"/>
  <c r="V17" i="22" s="1"/>
  <c r="U10" i="22"/>
  <c r="Z10" i="22" s="1"/>
  <c r="V10" i="22" s="1"/>
  <c r="V63" i="22"/>
  <c r="U35" i="22"/>
  <c r="Z35" i="22" s="1"/>
  <c r="V20" i="22"/>
  <c r="U49" i="22"/>
  <c r="Z49" i="22" s="1"/>
  <c r="V49" i="22" s="1"/>
  <c r="U26" i="22"/>
  <c r="Z26" i="22" s="1"/>
  <c r="V26" i="22" s="1"/>
  <c r="U67" i="22"/>
  <c r="Z67" i="22" s="1"/>
  <c r="X67" i="22"/>
  <c r="X15" i="22"/>
  <c r="U15" i="22"/>
  <c r="Z15" i="22" s="1"/>
  <c r="U31" i="22"/>
  <c r="Z31" i="22" s="1"/>
  <c r="U46" i="22"/>
  <c r="Z46" i="22" s="1"/>
  <c r="V46" i="22" s="1"/>
  <c r="U27" i="22"/>
  <c r="Z27" i="22" s="1"/>
  <c r="X43" i="22"/>
  <c r="X27" i="22"/>
  <c r="V71" i="22"/>
  <c r="V70" i="22"/>
  <c r="U33" i="22"/>
  <c r="Z33" i="22" s="1"/>
  <c r="U65" i="22"/>
  <c r="Z65" i="22" s="1"/>
  <c r="V65" i="22" s="1"/>
  <c r="U44" i="22"/>
  <c r="Z44" i="22" s="1"/>
  <c r="Y44" i="22"/>
  <c r="X30" i="22"/>
  <c r="U30" i="22"/>
  <c r="Z30" i="22" s="1"/>
  <c r="V30" i="22" s="1"/>
  <c r="X38" i="22"/>
  <c r="U38" i="22"/>
  <c r="Z38" i="22" s="1"/>
  <c r="U39" i="22"/>
  <c r="Z39" i="22" s="1"/>
  <c r="X21" i="22"/>
  <c r="U21" i="22"/>
  <c r="Z21" i="22" s="1"/>
  <c r="X62" i="22"/>
  <c r="U62" i="22"/>
  <c r="Z62" i="22" s="1"/>
  <c r="U42" i="22"/>
  <c r="Z42" i="22" s="1"/>
  <c r="V42" i="22" s="1"/>
  <c r="X22" i="22"/>
  <c r="U22" i="22"/>
  <c r="Z22" i="22" s="1"/>
  <c r="U23" i="22"/>
  <c r="Z23" i="22" s="1"/>
  <c r="V23" i="22" s="1"/>
  <c r="U58" i="22"/>
  <c r="Z58" i="22" s="1"/>
  <c r="V58" i="22" s="1"/>
  <c r="U24" i="22"/>
  <c r="Z24" i="22" s="1"/>
  <c r="X24" i="22"/>
  <c r="X13" i="22"/>
  <c r="U13" i="22"/>
  <c r="Z13" i="22" s="1"/>
  <c r="V13" i="22" s="1"/>
  <c r="X29" i="22"/>
  <c r="U29" i="22"/>
  <c r="Z29" i="22" s="1"/>
  <c r="X53" i="22"/>
  <c r="U53" i="22"/>
  <c r="Z53" i="22" s="1"/>
  <c r="V53" i="22" s="1"/>
  <c r="U37" i="22"/>
  <c r="Z37" i="22" s="1"/>
  <c r="X37" i="22"/>
  <c r="X35" i="22"/>
  <c r="U66" i="22"/>
  <c r="Z66" i="22" s="1"/>
  <c r="V66" i="22" s="1"/>
  <c r="U36" i="22"/>
  <c r="Z36" i="22" s="1"/>
  <c r="Y36" i="22"/>
  <c r="U45" i="22"/>
  <c r="Z45" i="22" s="1"/>
  <c r="V45" i="22" s="1"/>
  <c r="X31" i="22"/>
  <c r="V31" i="22" s="1"/>
  <c r="V16" i="22"/>
  <c r="U41" i="22"/>
  <c r="Z41" i="22" s="1"/>
  <c r="V41" i="22" s="1"/>
  <c r="U12" i="22"/>
  <c r="Z12" i="22" s="1"/>
  <c r="V12" i="22" s="1"/>
  <c r="U19" i="22"/>
  <c r="Z19" i="22" s="1"/>
  <c r="U11" i="22"/>
  <c r="Z11" i="22" s="1"/>
  <c r="X11" i="22"/>
  <c r="U47" i="22"/>
  <c r="Z47" i="22" s="1"/>
  <c r="X34" i="22"/>
  <c r="U34" i="22"/>
  <c r="Z34" i="22" s="1"/>
  <c r="V7" i="22"/>
  <c r="V32" i="22"/>
  <c r="V50" i="22"/>
  <c r="V47" i="22"/>
  <c r="V39" i="22"/>
  <c r="X19" i="22"/>
  <c r="V35" i="22"/>
  <c r="X28" i="22"/>
  <c r="Z28" i="22"/>
  <c r="V9" i="22"/>
  <c r="V33" i="22"/>
  <c r="X25" i="22"/>
  <c r="Z25" i="22"/>
  <c r="V21" i="22" l="1"/>
  <c r="V34" i="22"/>
  <c r="V27" i="22"/>
  <c r="V36" i="22"/>
  <c r="V29" i="22"/>
  <c r="V22" i="22"/>
  <c r="V38" i="22"/>
  <c r="V24" i="22"/>
  <c r="V67" i="22"/>
  <c r="V11" i="22"/>
  <c r="V37" i="22"/>
  <c r="V44" i="22"/>
  <c r="V62" i="22"/>
  <c r="V15" i="22"/>
  <c r="V19" i="22"/>
  <c r="V28" i="22"/>
  <c r="V25" i="22"/>
  <c r="M31" i="21" l="1"/>
  <c r="N31" i="21" s="1"/>
  <c r="M32" i="21"/>
  <c r="N32" i="21" s="1"/>
  <c r="M33" i="21"/>
  <c r="N33" i="21" s="1"/>
  <c r="M34" i="21"/>
  <c r="N34" i="21" s="1"/>
  <c r="O34" i="21" s="1"/>
  <c r="M35" i="21"/>
  <c r="N35" i="21" s="1"/>
  <c r="M36" i="21"/>
  <c r="N36" i="21" s="1"/>
  <c r="M37" i="21"/>
  <c r="N37" i="21" s="1"/>
  <c r="O37" i="21" s="1"/>
  <c r="M38" i="21"/>
  <c r="N38" i="21" s="1"/>
  <c r="O38" i="21" s="1"/>
  <c r="M39" i="21"/>
  <c r="N39" i="21" s="1"/>
  <c r="M40" i="21"/>
  <c r="N40" i="21" s="1"/>
  <c r="M46" i="21"/>
  <c r="N46" i="21" s="1"/>
  <c r="O46" i="21" s="1"/>
  <c r="M47" i="21"/>
  <c r="N47" i="21" s="1"/>
  <c r="M52" i="21"/>
  <c r="N52" i="21" s="1"/>
  <c r="M53" i="21"/>
  <c r="N53" i="21" s="1"/>
  <c r="O53" i="21" s="1"/>
  <c r="M54" i="21"/>
  <c r="N54" i="21" s="1"/>
  <c r="O54" i="21" s="1"/>
  <c r="M55" i="21"/>
  <c r="N55" i="21" s="1"/>
  <c r="M56" i="21"/>
  <c r="N56" i="21" s="1"/>
  <c r="M57" i="21"/>
  <c r="N57" i="21" s="1"/>
  <c r="M58" i="21"/>
  <c r="N58" i="21" s="1"/>
  <c r="P58" i="21" s="1"/>
  <c r="M59" i="21"/>
  <c r="N59" i="21" s="1"/>
  <c r="M60" i="21"/>
  <c r="N60" i="21" s="1"/>
  <c r="O60" i="21" s="1"/>
  <c r="M61" i="21"/>
  <c r="N61" i="21" s="1"/>
  <c r="P61" i="21" s="1"/>
  <c r="M62" i="21"/>
  <c r="N62" i="21" s="1"/>
  <c r="M63" i="21"/>
  <c r="M64" i="21"/>
  <c r="N64" i="21" s="1"/>
  <c r="M65" i="21"/>
  <c r="N65" i="21" s="1"/>
  <c r="P65" i="21" s="1"/>
  <c r="M66" i="21"/>
  <c r="N66" i="21" s="1"/>
  <c r="P66" i="21" s="1"/>
  <c r="M67" i="21"/>
  <c r="N67" i="21" s="1"/>
  <c r="M68" i="21"/>
  <c r="N68" i="21" s="1"/>
  <c r="O68" i="21" s="1"/>
  <c r="M69" i="21"/>
  <c r="N69" i="21" s="1"/>
  <c r="M70" i="21"/>
  <c r="N70" i="21" s="1"/>
  <c r="M71" i="21"/>
  <c r="M72" i="21"/>
  <c r="N72" i="21" s="1"/>
  <c r="M73" i="21"/>
  <c r="N73" i="21" s="1"/>
  <c r="P73" i="21" s="1"/>
  <c r="M74" i="21"/>
  <c r="N74" i="21" s="1"/>
  <c r="M75" i="21"/>
  <c r="N75" i="21" s="1"/>
  <c r="M76" i="21"/>
  <c r="N76" i="21" s="1"/>
  <c r="O76" i="21" s="1"/>
  <c r="M77" i="21"/>
  <c r="N77" i="21" s="1"/>
  <c r="M78" i="21"/>
  <c r="N78" i="21" s="1"/>
  <c r="P78" i="21" s="1"/>
  <c r="M79" i="21"/>
  <c r="N79" i="21" s="1"/>
  <c r="M80" i="21"/>
  <c r="N80" i="21" s="1"/>
  <c r="I8" i="21"/>
  <c r="I9" i="21"/>
  <c r="K9" i="21" s="1"/>
  <c r="I10" i="21"/>
  <c r="I11" i="21"/>
  <c r="K11" i="21" s="1"/>
  <c r="I12" i="21"/>
  <c r="K12" i="21" s="1"/>
  <c r="I13" i="21"/>
  <c r="J13" i="21" s="1"/>
  <c r="I14" i="21"/>
  <c r="J14" i="21" s="1"/>
  <c r="I15" i="21"/>
  <c r="J15" i="21" s="1"/>
  <c r="I16" i="21"/>
  <c r="J16" i="21" s="1"/>
  <c r="I17" i="21"/>
  <c r="I18" i="21"/>
  <c r="K18" i="21" s="1"/>
  <c r="I19" i="21"/>
  <c r="I20" i="21"/>
  <c r="J20" i="21" s="1"/>
  <c r="I21" i="21"/>
  <c r="J21" i="21" s="1"/>
  <c r="I22" i="21"/>
  <c r="J22" i="21" s="1"/>
  <c r="I23" i="21"/>
  <c r="J23" i="21" s="1"/>
  <c r="I24" i="21"/>
  <c r="J24" i="21" s="1"/>
  <c r="I25" i="21"/>
  <c r="I26" i="21"/>
  <c r="K26" i="21" s="1"/>
  <c r="I27" i="21"/>
  <c r="I28" i="21"/>
  <c r="K28" i="21" s="1"/>
  <c r="I29" i="21"/>
  <c r="J29" i="21" s="1"/>
  <c r="I30" i="21"/>
  <c r="K30" i="21" s="1"/>
  <c r="I31" i="21"/>
  <c r="J31" i="21" s="1"/>
  <c r="I32" i="21"/>
  <c r="J32" i="21" s="1"/>
  <c r="I33" i="21"/>
  <c r="I34" i="21"/>
  <c r="J34" i="21" s="1"/>
  <c r="I35" i="21"/>
  <c r="I36" i="21"/>
  <c r="J36" i="21" s="1"/>
  <c r="I37" i="21"/>
  <c r="I38" i="21"/>
  <c r="K38" i="21" s="1"/>
  <c r="I39" i="21"/>
  <c r="J39" i="21" s="1"/>
  <c r="I40" i="21"/>
  <c r="J40" i="21" s="1"/>
  <c r="I41" i="21"/>
  <c r="I42" i="21"/>
  <c r="K42" i="21" s="1"/>
  <c r="I43" i="21"/>
  <c r="I44" i="21"/>
  <c r="K44" i="21" s="1"/>
  <c r="I45" i="21"/>
  <c r="I46" i="21"/>
  <c r="J46" i="21" s="1"/>
  <c r="I47" i="21"/>
  <c r="J47" i="21" s="1"/>
  <c r="I48" i="21"/>
  <c r="K48" i="21" s="1"/>
  <c r="I49" i="21"/>
  <c r="I50" i="21"/>
  <c r="K50" i="21" s="1"/>
  <c r="I51" i="21"/>
  <c r="I52" i="21"/>
  <c r="J52" i="21" s="1"/>
  <c r="I53" i="21"/>
  <c r="I54" i="21"/>
  <c r="J54" i="21" s="1"/>
  <c r="I55" i="21"/>
  <c r="J55" i="21" s="1"/>
  <c r="I56" i="21"/>
  <c r="K56" i="21" s="1"/>
  <c r="I57" i="21"/>
  <c r="I58" i="21"/>
  <c r="I59" i="21"/>
  <c r="K59" i="21" s="1"/>
  <c r="I60" i="21"/>
  <c r="K60" i="21" s="1"/>
  <c r="I61" i="21"/>
  <c r="I62" i="21"/>
  <c r="I63" i="21"/>
  <c r="I64" i="21"/>
  <c r="I65" i="21"/>
  <c r="J65" i="21" s="1"/>
  <c r="I66" i="21"/>
  <c r="I67" i="21"/>
  <c r="K67" i="21" s="1"/>
  <c r="I68" i="21"/>
  <c r="K68" i="21" s="1"/>
  <c r="I69" i="21"/>
  <c r="I70" i="21"/>
  <c r="I71" i="21"/>
  <c r="I72" i="21"/>
  <c r="I73" i="21"/>
  <c r="K73" i="21" s="1"/>
  <c r="I74" i="21"/>
  <c r="I75" i="21"/>
  <c r="I76" i="21"/>
  <c r="I77" i="21"/>
  <c r="J77" i="21" s="1"/>
  <c r="I78" i="21"/>
  <c r="K78" i="21" s="1"/>
  <c r="I79" i="21"/>
  <c r="I80" i="21"/>
  <c r="I7" i="21"/>
  <c r="J7" i="21" s="1"/>
  <c r="G80" i="21"/>
  <c r="G79" i="21"/>
  <c r="G78" i="21"/>
  <c r="G77" i="21"/>
  <c r="G76" i="21"/>
  <c r="G75" i="21"/>
  <c r="G74" i="21"/>
  <c r="G73" i="21"/>
  <c r="G72" i="21"/>
  <c r="G71" i="21"/>
  <c r="G70" i="21"/>
  <c r="G69" i="21"/>
  <c r="G68" i="21"/>
  <c r="G67" i="21"/>
  <c r="G66" i="21"/>
  <c r="G65" i="21"/>
  <c r="G64" i="21"/>
  <c r="G63" i="21"/>
  <c r="G62" i="21"/>
  <c r="G61" i="21"/>
  <c r="G60" i="21"/>
  <c r="G59" i="21"/>
  <c r="G58" i="21"/>
  <c r="G57" i="21"/>
  <c r="G56" i="21"/>
  <c r="G55" i="21"/>
  <c r="G54" i="21"/>
  <c r="G53" i="21"/>
  <c r="G52" i="21"/>
  <c r="E51" i="21"/>
  <c r="F51" i="21" s="1"/>
  <c r="E50" i="21"/>
  <c r="F50" i="21" s="1"/>
  <c r="D49" i="21"/>
  <c r="C49" i="21"/>
  <c r="E48" i="21"/>
  <c r="F48" i="21" s="1"/>
  <c r="G47" i="21"/>
  <c r="G46" i="21"/>
  <c r="E45" i="21"/>
  <c r="F45" i="21" s="1"/>
  <c r="E44" i="21"/>
  <c r="F44" i="21" s="1"/>
  <c r="E43" i="21"/>
  <c r="F43" i="21" s="1"/>
  <c r="E42" i="21"/>
  <c r="F42" i="21" s="1"/>
  <c r="G41" i="21"/>
  <c r="D41" i="21"/>
  <c r="C41" i="21"/>
  <c r="G40" i="21"/>
  <c r="G39" i="21"/>
  <c r="G38" i="21"/>
  <c r="G37" i="21"/>
  <c r="G36" i="21"/>
  <c r="G35" i="21"/>
  <c r="G34" i="21"/>
  <c r="G33" i="21"/>
  <c r="G32" i="21"/>
  <c r="G31" i="21"/>
  <c r="G30" i="21"/>
  <c r="E30" i="21"/>
  <c r="F30" i="21" s="1"/>
  <c r="G29" i="21"/>
  <c r="E29" i="21"/>
  <c r="M29" i="21" s="1"/>
  <c r="N29" i="21" s="1"/>
  <c r="G28" i="21"/>
  <c r="E28" i="21"/>
  <c r="F28" i="21" s="1"/>
  <c r="G27" i="21"/>
  <c r="E27" i="21"/>
  <c r="M27" i="21" s="1"/>
  <c r="N27" i="21" s="1"/>
  <c r="E26" i="21"/>
  <c r="F26" i="21" s="1"/>
  <c r="G25" i="21"/>
  <c r="E25" i="21"/>
  <c r="F25" i="21" s="1"/>
  <c r="G24" i="21"/>
  <c r="E24" i="21"/>
  <c r="F24" i="21" s="1"/>
  <c r="G23" i="21"/>
  <c r="E23" i="21"/>
  <c r="F23" i="21" s="1"/>
  <c r="G22" i="21"/>
  <c r="E22" i="21"/>
  <c r="M22" i="21" s="1"/>
  <c r="N22" i="21" s="1"/>
  <c r="P22" i="21" s="1"/>
  <c r="G21" i="21"/>
  <c r="E21" i="21"/>
  <c r="F21" i="21" s="1"/>
  <c r="G20" i="21"/>
  <c r="E20" i="21"/>
  <c r="M20" i="21" s="1"/>
  <c r="N20" i="21" s="1"/>
  <c r="G19" i="21"/>
  <c r="E19" i="21"/>
  <c r="F19" i="21" s="1"/>
  <c r="G18" i="21"/>
  <c r="E18" i="21"/>
  <c r="F18" i="21" s="1"/>
  <c r="G17" i="21"/>
  <c r="E17" i="21"/>
  <c r="F17" i="21" s="1"/>
  <c r="G16" i="21"/>
  <c r="E16" i="21"/>
  <c r="F16" i="21" s="1"/>
  <c r="E15" i="21"/>
  <c r="M15" i="21" s="1"/>
  <c r="N15" i="21" s="1"/>
  <c r="O15" i="21" s="1"/>
  <c r="G14" i="21"/>
  <c r="E14" i="21"/>
  <c r="F14" i="21" s="1"/>
  <c r="G13" i="21"/>
  <c r="E13" i="21"/>
  <c r="M13" i="21" s="1"/>
  <c r="N13" i="21" s="1"/>
  <c r="G12" i="21"/>
  <c r="E12" i="21"/>
  <c r="F12" i="21" s="1"/>
  <c r="G11" i="21"/>
  <c r="E11" i="21"/>
  <c r="F11" i="21" s="1"/>
  <c r="G10" i="21"/>
  <c r="E10" i="21"/>
  <c r="F10" i="21" s="1"/>
  <c r="G9" i="21"/>
  <c r="E9" i="21"/>
  <c r="M9" i="21" s="1"/>
  <c r="N9" i="21" s="1"/>
  <c r="O9" i="21" s="1"/>
  <c r="G8" i="21"/>
  <c r="E8" i="21"/>
  <c r="F8" i="21" s="1"/>
  <c r="G7" i="21"/>
  <c r="E7" i="21"/>
  <c r="M7" i="21" s="1"/>
  <c r="J56" i="21" l="1"/>
  <c r="K24" i="21"/>
  <c r="L24" i="21" s="1"/>
  <c r="K7" i="21"/>
  <c r="L7" i="21" s="1"/>
  <c r="K40" i="21"/>
  <c r="K16" i="21"/>
  <c r="L16" i="21" s="1"/>
  <c r="K36" i="21"/>
  <c r="L36" i="21" s="1"/>
  <c r="J48" i="21"/>
  <c r="L48" i="21" s="1"/>
  <c r="J60" i="21"/>
  <c r="T60" i="21" s="1"/>
  <c r="K20" i="21"/>
  <c r="L20" i="21" s="1"/>
  <c r="K52" i="21"/>
  <c r="L52" i="21" s="1"/>
  <c r="K32" i="21"/>
  <c r="L32" i="21" s="1"/>
  <c r="J44" i="21"/>
  <c r="L44" i="21" s="1"/>
  <c r="K22" i="21"/>
  <c r="L22" i="21" s="1"/>
  <c r="K34" i="21"/>
  <c r="L34" i="21" s="1"/>
  <c r="K54" i="21"/>
  <c r="L54" i="21" s="1"/>
  <c r="J18" i="21"/>
  <c r="L18" i="21" s="1"/>
  <c r="J30" i="21"/>
  <c r="L30" i="21" s="1"/>
  <c r="J50" i="21"/>
  <c r="L50" i="21" s="1"/>
  <c r="K14" i="21"/>
  <c r="L14" i="21" s="1"/>
  <c r="J26" i="21"/>
  <c r="L26" i="21" s="1"/>
  <c r="J38" i="21"/>
  <c r="L38" i="21" s="1"/>
  <c r="J42" i="21"/>
  <c r="L42" i="21" s="1"/>
  <c r="K46" i="21"/>
  <c r="L46" i="21" s="1"/>
  <c r="F20" i="21"/>
  <c r="F7" i="21"/>
  <c r="J11" i="21"/>
  <c r="L11" i="21" s="1"/>
  <c r="J59" i="21"/>
  <c r="L59" i="21" s="1"/>
  <c r="G81" i="21"/>
  <c r="F9" i="21"/>
  <c r="F22" i="21"/>
  <c r="K65" i="21"/>
  <c r="L65" i="21" s="1"/>
  <c r="F15" i="21"/>
  <c r="E41" i="21"/>
  <c r="F41" i="21" s="1"/>
  <c r="J73" i="21"/>
  <c r="L73" i="21" s="1"/>
  <c r="S20" i="21"/>
  <c r="F27" i="21"/>
  <c r="J12" i="21"/>
  <c r="L12" i="21" s="1"/>
  <c r="J28" i="21"/>
  <c r="L28" i="21" s="1"/>
  <c r="S79" i="21"/>
  <c r="N7" i="21"/>
  <c r="P7" i="21" s="1"/>
  <c r="O74" i="21"/>
  <c r="P74" i="21"/>
  <c r="P70" i="21"/>
  <c r="O70" i="21"/>
  <c r="P62" i="21"/>
  <c r="O62" i="21"/>
  <c r="P40" i="21"/>
  <c r="O40" i="21"/>
  <c r="T40" i="21" s="1"/>
  <c r="M48" i="21"/>
  <c r="N48" i="21" s="1"/>
  <c r="S48" i="21" s="1"/>
  <c r="M44" i="21"/>
  <c r="N44" i="21" s="1"/>
  <c r="P44" i="21" s="1"/>
  <c r="U44" i="21" s="1"/>
  <c r="M28" i="21"/>
  <c r="N28" i="21" s="1"/>
  <c r="S28" i="21" s="1"/>
  <c r="M24" i="21"/>
  <c r="N24" i="21" s="1"/>
  <c r="O24" i="21" s="1"/>
  <c r="T24" i="21" s="1"/>
  <c r="M16" i="21"/>
  <c r="N16" i="21" s="1"/>
  <c r="S16" i="21" s="1"/>
  <c r="M12" i="21"/>
  <c r="N12" i="21" s="1"/>
  <c r="P12" i="21" s="1"/>
  <c r="U12" i="21" s="1"/>
  <c r="M8" i="21"/>
  <c r="N8" i="21" s="1"/>
  <c r="S8" i="21" s="1"/>
  <c r="M51" i="21"/>
  <c r="N51" i="21" s="1"/>
  <c r="O51" i="21" s="1"/>
  <c r="M43" i="21"/>
  <c r="N43" i="21" s="1"/>
  <c r="S43" i="21" s="1"/>
  <c r="M23" i="21"/>
  <c r="N23" i="21" s="1"/>
  <c r="O23" i="21" s="1"/>
  <c r="T23" i="21" s="1"/>
  <c r="M19" i="21"/>
  <c r="N19" i="21" s="1"/>
  <c r="M11" i="21"/>
  <c r="N11" i="21" s="1"/>
  <c r="P11" i="21" s="1"/>
  <c r="U11" i="21" s="1"/>
  <c r="F29" i="21"/>
  <c r="C81" i="21"/>
  <c r="J76" i="21"/>
  <c r="T76" i="21" s="1"/>
  <c r="M50" i="21"/>
  <c r="N50" i="21" s="1"/>
  <c r="S50" i="21" s="1"/>
  <c r="M42" i="21"/>
  <c r="N42" i="21" s="1"/>
  <c r="O42" i="21" s="1"/>
  <c r="M30" i="21"/>
  <c r="N30" i="21" s="1"/>
  <c r="P30" i="21" s="1"/>
  <c r="U30" i="21" s="1"/>
  <c r="M26" i="21"/>
  <c r="N26" i="21" s="1"/>
  <c r="O26" i="21" s="1"/>
  <c r="M18" i="21"/>
  <c r="N18" i="21" s="1"/>
  <c r="S18" i="21" s="1"/>
  <c r="M14" i="21"/>
  <c r="N14" i="21" s="1"/>
  <c r="P14" i="21" s="1"/>
  <c r="M10" i="21"/>
  <c r="N10" i="21" s="1"/>
  <c r="S10" i="21" s="1"/>
  <c r="N71" i="21"/>
  <c r="S71" i="21" s="1"/>
  <c r="N63" i="21"/>
  <c r="S63" i="21" s="1"/>
  <c r="F13" i="21"/>
  <c r="K76" i="21"/>
  <c r="M45" i="21"/>
  <c r="N45" i="21" s="1"/>
  <c r="O45" i="21" s="1"/>
  <c r="M25" i="21"/>
  <c r="N25" i="21" s="1"/>
  <c r="S25" i="21" s="1"/>
  <c r="M21" i="21"/>
  <c r="N21" i="21" s="1"/>
  <c r="O21" i="21" s="1"/>
  <c r="T21" i="21" s="1"/>
  <c r="M17" i="21"/>
  <c r="N17" i="21" s="1"/>
  <c r="P17" i="21" s="1"/>
  <c r="I81" i="21"/>
  <c r="T46" i="21"/>
  <c r="T34" i="21"/>
  <c r="S44" i="21"/>
  <c r="S32" i="21"/>
  <c r="O32" i="21"/>
  <c r="T32" i="21" s="1"/>
  <c r="P32" i="21"/>
  <c r="P67" i="21"/>
  <c r="U67" i="21" s="1"/>
  <c r="S67" i="21"/>
  <c r="P59" i="21"/>
  <c r="U59" i="21" s="1"/>
  <c r="S59" i="21"/>
  <c r="O59" i="21"/>
  <c r="P56" i="21"/>
  <c r="U56" i="21" s="1"/>
  <c r="O56" i="21"/>
  <c r="P75" i="21"/>
  <c r="S75" i="21"/>
  <c r="O31" i="21"/>
  <c r="T31" i="21" s="1"/>
  <c r="P31" i="21"/>
  <c r="P9" i="21"/>
  <c r="U9" i="21" s="1"/>
  <c r="P15" i="21"/>
  <c r="Q15" i="21" s="1"/>
  <c r="O61" i="21"/>
  <c r="Q61" i="21" s="1"/>
  <c r="P68" i="21"/>
  <c r="Q68" i="21" s="1"/>
  <c r="O73" i="21"/>
  <c r="Q73" i="21" s="1"/>
  <c r="S76" i="21"/>
  <c r="O78" i="21"/>
  <c r="Q78" i="21" s="1"/>
  <c r="P34" i="21"/>
  <c r="Q34" i="21" s="1"/>
  <c r="S61" i="21"/>
  <c r="T15" i="21"/>
  <c r="U78" i="21"/>
  <c r="S68" i="21"/>
  <c r="U73" i="21"/>
  <c r="J9" i="21"/>
  <c r="T9" i="21" s="1"/>
  <c r="S36" i="21"/>
  <c r="S40" i="21"/>
  <c r="S52" i="21"/>
  <c r="S56" i="21"/>
  <c r="J68" i="21"/>
  <c r="T68" i="21" s="1"/>
  <c r="K10" i="21"/>
  <c r="K19" i="21"/>
  <c r="J19" i="21"/>
  <c r="K27" i="21"/>
  <c r="J27" i="21"/>
  <c r="K8" i="21"/>
  <c r="S9" i="21"/>
  <c r="J10" i="21"/>
  <c r="P20" i="21"/>
  <c r="O20" i="21"/>
  <c r="S22" i="21"/>
  <c r="O47" i="21"/>
  <c r="T47" i="21" s="1"/>
  <c r="P47" i="21"/>
  <c r="T54" i="21"/>
  <c r="J8" i="21"/>
  <c r="P79" i="21"/>
  <c r="O79" i="21"/>
  <c r="O13" i="21"/>
  <c r="T13" i="21" s="1"/>
  <c r="O29" i="21"/>
  <c r="T29" i="21" s="1"/>
  <c r="O33" i="21"/>
  <c r="P33" i="21"/>
  <c r="O35" i="21"/>
  <c r="P35" i="21"/>
  <c r="O39" i="21"/>
  <c r="T39" i="21" s="1"/>
  <c r="P39" i="21"/>
  <c r="O55" i="21"/>
  <c r="T55" i="21" s="1"/>
  <c r="P55" i="21"/>
  <c r="P77" i="21"/>
  <c r="S77" i="21"/>
  <c r="O77" i="21"/>
  <c r="T77" i="21" s="1"/>
  <c r="S13" i="21"/>
  <c r="K13" i="21"/>
  <c r="P13" i="21"/>
  <c r="K21" i="21"/>
  <c r="L21" i="21" s="1"/>
  <c r="O22" i="21"/>
  <c r="T22" i="21" s="1"/>
  <c r="S29" i="21"/>
  <c r="K29" i="21"/>
  <c r="P29" i="21"/>
  <c r="K17" i="21"/>
  <c r="K25" i="21"/>
  <c r="S33" i="21"/>
  <c r="K33" i="21"/>
  <c r="S34" i="21"/>
  <c r="J35" i="21"/>
  <c r="O36" i="21"/>
  <c r="T36" i="21" s="1"/>
  <c r="P38" i="21"/>
  <c r="Q38" i="21" s="1"/>
  <c r="K41" i="21"/>
  <c r="J43" i="21"/>
  <c r="P46" i="21"/>
  <c r="K49" i="21"/>
  <c r="J51" i="21"/>
  <c r="O52" i="21"/>
  <c r="T52" i="21" s="1"/>
  <c r="P54" i="21"/>
  <c r="K57" i="21"/>
  <c r="J61" i="21"/>
  <c r="K62" i="21"/>
  <c r="J63" i="21"/>
  <c r="J64" i="21"/>
  <c r="O65" i="21"/>
  <c r="Q65" i="21" s="1"/>
  <c r="O66" i="21"/>
  <c r="Q66" i="21" s="1"/>
  <c r="K71" i="21"/>
  <c r="K72" i="21"/>
  <c r="J74" i="21"/>
  <c r="K74" i="21"/>
  <c r="J75" i="21"/>
  <c r="O75" i="21"/>
  <c r="S15" i="21"/>
  <c r="K15" i="21"/>
  <c r="J17" i="21"/>
  <c r="K23" i="21"/>
  <c r="J25" i="21"/>
  <c r="S31" i="21"/>
  <c r="K31" i="21"/>
  <c r="J33" i="21"/>
  <c r="P36" i="21"/>
  <c r="S39" i="21"/>
  <c r="K39" i="21"/>
  <c r="J41" i="21"/>
  <c r="S47" i="21"/>
  <c r="K47" i="21"/>
  <c r="J49" i="21"/>
  <c r="P52" i="21"/>
  <c r="S55" i="21"/>
  <c r="K55" i="21"/>
  <c r="J57" i="21"/>
  <c r="O58" i="21"/>
  <c r="Q58" i="21" s="1"/>
  <c r="S60" i="21"/>
  <c r="K63" i="21"/>
  <c r="K64" i="21"/>
  <c r="S64" i="21"/>
  <c r="J66" i="21"/>
  <c r="K66" i="21"/>
  <c r="U66" i="21" s="1"/>
  <c r="J67" i="21"/>
  <c r="L67" i="21" s="1"/>
  <c r="O67" i="21"/>
  <c r="S74" i="21"/>
  <c r="K75" i="21"/>
  <c r="P76" i="21"/>
  <c r="Q76" i="21" s="1"/>
  <c r="K77" i="21"/>
  <c r="L77" i="21" s="1"/>
  <c r="J78" i="21"/>
  <c r="S78" i="21"/>
  <c r="S37" i="21"/>
  <c r="K37" i="21"/>
  <c r="S38" i="21"/>
  <c r="K45" i="21"/>
  <c r="S46" i="21"/>
  <c r="S53" i="21"/>
  <c r="K53" i="21"/>
  <c r="S54" i="21"/>
  <c r="J58" i="21"/>
  <c r="K58" i="21"/>
  <c r="U58" i="21" s="1"/>
  <c r="S66" i="21"/>
  <c r="K69" i="21"/>
  <c r="J70" i="21"/>
  <c r="S70" i="21"/>
  <c r="J79" i="21"/>
  <c r="J80" i="21"/>
  <c r="S35" i="21"/>
  <c r="K35" i="21"/>
  <c r="J37" i="21"/>
  <c r="T37" i="21" s="1"/>
  <c r="P37" i="21"/>
  <c r="Q37" i="21" s="1"/>
  <c r="K43" i="21"/>
  <c r="J45" i="21"/>
  <c r="K51" i="21"/>
  <c r="J53" i="21"/>
  <c r="T53" i="21" s="1"/>
  <c r="P53" i="21"/>
  <c r="Q53" i="21" s="1"/>
  <c r="L56" i="21"/>
  <c r="S58" i="21"/>
  <c r="P60" i="21"/>
  <c r="U60" i="21" s="1"/>
  <c r="K61" i="21"/>
  <c r="U61" i="21" s="1"/>
  <c r="J62" i="21"/>
  <c r="S62" i="21"/>
  <c r="J69" i="21"/>
  <c r="K70" i="21"/>
  <c r="J71" i="21"/>
  <c r="J72" i="21"/>
  <c r="K79" i="21"/>
  <c r="K80" i="21"/>
  <c r="S65" i="21"/>
  <c r="S73" i="21"/>
  <c r="E49" i="21"/>
  <c r="D81" i="21"/>
  <c r="T59" i="21" l="1"/>
  <c r="U20" i="21"/>
  <c r="T56" i="21"/>
  <c r="U40" i="21"/>
  <c r="L40" i="21"/>
  <c r="T38" i="21"/>
  <c r="U74" i="21"/>
  <c r="O44" i="21"/>
  <c r="T44" i="21" s="1"/>
  <c r="P23" i="21"/>
  <c r="Q23" i="21" s="1"/>
  <c r="O12" i="21"/>
  <c r="Q12" i="21" s="1"/>
  <c r="V12" i="21" s="1"/>
  <c r="S12" i="21"/>
  <c r="U22" i="21"/>
  <c r="P63" i="21"/>
  <c r="U63" i="21" s="1"/>
  <c r="U32" i="21"/>
  <c r="T45" i="21"/>
  <c r="U54" i="21"/>
  <c r="U79" i="21"/>
  <c r="P43" i="21"/>
  <c r="U43" i="21" s="1"/>
  <c r="O43" i="21"/>
  <c r="S14" i="21"/>
  <c r="L60" i="21"/>
  <c r="U46" i="21"/>
  <c r="P26" i="21"/>
  <c r="Q26" i="21" s="1"/>
  <c r="V26" i="21" s="1"/>
  <c r="O63" i="21"/>
  <c r="P45" i="21"/>
  <c r="Q45" i="21" s="1"/>
  <c r="T74" i="21"/>
  <c r="U14" i="21"/>
  <c r="L71" i="21"/>
  <c r="L75" i="21"/>
  <c r="U65" i="21"/>
  <c r="S23" i="21"/>
  <c r="Q70" i="21"/>
  <c r="U52" i="21"/>
  <c r="U36" i="21"/>
  <c r="O14" i="21"/>
  <c r="T14" i="21" s="1"/>
  <c r="O17" i="21"/>
  <c r="Q17" i="21" s="1"/>
  <c r="P16" i="21"/>
  <c r="U16" i="21" s="1"/>
  <c r="U34" i="21"/>
  <c r="S17" i="21"/>
  <c r="P71" i="21"/>
  <c r="U71" i="21" s="1"/>
  <c r="U62" i="21"/>
  <c r="O48" i="21"/>
  <c r="T48" i="21" s="1"/>
  <c r="Q75" i="21"/>
  <c r="O30" i="21"/>
  <c r="T30" i="21" s="1"/>
  <c r="M41" i="21"/>
  <c r="N41" i="21" s="1"/>
  <c r="T73" i="21"/>
  <c r="Q9" i="21"/>
  <c r="T26" i="21"/>
  <c r="Q62" i="21"/>
  <c r="Q74" i="21"/>
  <c r="P21" i="21"/>
  <c r="U21" i="21" s="1"/>
  <c r="O11" i="21"/>
  <c r="T11" i="21" s="1"/>
  <c r="O16" i="21"/>
  <c r="T16" i="21" s="1"/>
  <c r="P48" i="21"/>
  <c r="U48" i="21" s="1"/>
  <c r="S51" i="21"/>
  <c r="S26" i="21"/>
  <c r="P51" i="21"/>
  <c r="U51" i="21" s="1"/>
  <c r="T42" i="21"/>
  <c r="O71" i="21"/>
  <c r="T71" i="21" s="1"/>
  <c r="S11" i="21"/>
  <c r="Q56" i="21"/>
  <c r="V56" i="21" s="1"/>
  <c r="S21" i="21"/>
  <c r="T70" i="21"/>
  <c r="T58" i="21"/>
  <c r="Q52" i="21"/>
  <c r="V52" i="21" s="1"/>
  <c r="T61" i="21"/>
  <c r="P25" i="21"/>
  <c r="U25" i="21" s="1"/>
  <c r="S30" i="21"/>
  <c r="P24" i="21"/>
  <c r="U24" i="21" s="1"/>
  <c r="Q40" i="21"/>
  <c r="Q46" i="21"/>
  <c r="V46" i="21" s="1"/>
  <c r="E81" i="21"/>
  <c r="F81" i="21" s="1"/>
  <c r="L72" i="21"/>
  <c r="Q22" i="21"/>
  <c r="V22" i="21" s="1"/>
  <c r="L10" i="21"/>
  <c r="J81" i="21"/>
  <c r="L64" i="21"/>
  <c r="O25" i="21"/>
  <c r="T25" i="21" s="1"/>
  <c r="S7" i="21"/>
  <c r="S24" i="21"/>
  <c r="U70" i="21"/>
  <c r="U39" i="21"/>
  <c r="L68" i="21"/>
  <c r="V68" i="21" s="1"/>
  <c r="S42" i="21"/>
  <c r="Q77" i="21"/>
  <c r="V77" i="21" s="1"/>
  <c r="O28" i="21"/>
  <c r="T28" i="21" s="1"/>
  <c r="K81" i="21"/>
  <c r="L80" i="21"/>
  <c r="T62" i="21"/>
  <c r="S45" i="21"/>
  <c r="Q67" i="21"/>
  <c r="V67" i="21" s="1"/>
  <c r="P28" i="21"/>
  <c r="U28" i="21" s="1"/>
  <c r="P42" i="21"/>
  <c r="L76" i="21"/>
  <c r="V76" i="21" s="1"/>
  <c r="F49" i="21"/>
  <c r="M49" i="21"/>
  <c r="N49" i="21" s="1"/>
  <c r="Q20" i="21"/>
  <c r="V20" i="21" s="1"/>
  <c r="L9" i="21"/>
  <c r="L63" i="21"/>
  <c r="U7" i="21"/>
  <c r="P18" i="21"/>
  <c r="U18" i="21" s="1"/>
  <c r="O18" i="21"/>
  <c r="O50" i="21"/>
  <c r="P50" i="21"/>
  <c r="U50" i="21" s="1"/>
  <c r="O7" i="21"/>
  <c r="T20" i="21"/>
  <c r="Q36" i="21"/>
  <c r="V36" i="21" s="1"/>
  <c r="T35" i="21"/>
  <c r="Q32" i="21"/>
  <c r="V32" i="21" s="1"/>
  <c r="U29" i="21"/>
  <c r="V34" i="21"/>
  <c r="V73" i="21"/>
  <c r="U38" i="21"/>
  <c r="T65" i="21"/>
  <c r="Q54" i="21"/>
  <c r="V54" i="21" s="1"/>
  <c r="U31" i="21"/>
  <c r="U13" i="21"/>
  <c r="Q39" i="21"/>
  <c r="U15" i="21"/>
  <c r="Q35" i="21"/>
  <c r="U68" i="21"/>
  <c r="Q55" i="21"/>
  <c r="Q79" i="21"/>
  <c r="Q31" i="21"/>
  <c r="Q59" i="21"/>
  <c r="V59" i="21" s="1"/>
  <c r="T79" i="21"/>
  <c r="U53" i="21"/>
  <c r="U75" i="21"/>
  <c r="Q33" i="21"/>
  <c r="Q13" i="21"/>
  <c r="Q29" i="21"/>
  <c r="Q47" i="21"/>
  <c r="L35" i="21"/>
  <c r="L58" i="21"/>
  <c r="V58" i="21" s="1"/>
  <c r="L13" i="21"/>
  <c r="L45" i="21"/>
  <c r="L15" i="21"/>
  <c r="V15" i="21" s="1"/>
  <c r="L79" i="21"/>
  <c r="L41" i="21"/>
  <c r="T33" i="21"/>
  <c r="L33" i="21"/>
  <c r="V65" i="21"/>
  <c r="P69" i="21"/>
  <c r="U69" i="21" s="1"/>
  <c r="O69" i="21"/>
  <c r="T69" i="21" s="1"/>
  <c r="L25" i="21"/>
  <c r="P80" i="21"/>
  <c r="O80" i="21"/>
  <c r="O57" i="21"/>
  <c r="T57" i="21" s="1"/>
  <c r="P57" i="21"/>
  <c r="U57" i="21" s="1"/>
  <c r="O64" i="21"/>
  <c r="P64" i="21"/>
  <c r="U64" i="21" s="1"/>
  <c r="U37" i="21"/>
  <c r="L78" i="21"/>
  <c r="V78" i="21" s="1"/>
  <c r="T78" i="21"/>
  <c r="L74" i="21"/>
  <c r="T66" i="21"/>
  <c r="L66" i="21"/>
  <c r="V66" i="21" s="1"/>
  <c r="U55" i="21"/>
  <c r="U47" i="21"/>
  <c r="L17" i="21"/>
  <c r="L70" i="21"/>
  <c r="L47" i="21"/>
  <c r="O27" i="21"/>
  <c r="T27" i="21" s="1"/>
  <c r="P27" i="21"/>
  <c r="U27" i="21" s="1"/>
  <c r="L53" i="21"/>
  <c r="V53" i="21" s="1"/>
  <c r="L37" i="21"/>
  <c r="V37" i="21" s="1"/>
  <c r="L23" i="21"/>
  <c r="U35" i="21"/>
  <c r="L69" i="21"/>
  <c r="U77" i="21"/>
  <c r="T67" i="21"/>
  <c r="T75" i="21"/>
  <c r="Q60" i="21"/>
  <c r="S57" i="21"/>
  <c r="T51" i="21"/>
  <c r="U33" i="21"/>
  <c r="L43" i="21"/>
  <c r="L29" i="21"/>
  <c r="L55" i="21"/>
  <c r="L39" i="21"/>
  <c r="O19" i="21"/>
  <c r="T19" i="21" s="1"/>
  <c r="P19" i="21"/>
  <c r="U19" i="21" s="1"/>
  <c r="L62" i="21"/>
  <c r="O8" i="21"/>
  <c r="T8" i="21" s="1"/>
  <c r="P8" i="21"/>
  <c r="S27" i="21"/>
  <c r="S19" i="21"/>
  <c r="O10" i="21"/>
  <c r="P10" i="21"/>
  <c r="U10" i="21" s="1"/>
  <c r="V38" i="21"/>
  <c r="L51" i="21"/>
  <c r="L8" i="21"/>
  <c r="L31" i="21"/>
  <c r="P72" i="21"/>
  <c r="O72" i="21"/>
  <c r="T72" i="21" s="1"/>
  <c r="L57" i="21"/>
  <c r="L49" i="21"/>
  <c r="L61" i="21"/>
  <c r="V61" i="21" s="1"/>
  <c r="U17" i="21"/>
  <c r="S72" i="21"/>
  <c r="S69" i="21"/>
  <c r="U76" i="21"/>
  <c r="L27" i="21"/>
  <c r="L19" i="21"/>
  <c r="U26" i="21" l="1"/>
  <c r="R26" i="21" s="1"/>
  <c r="Q44" i="21"/>
  <c r="V44" i="21" s="1"/>
  <c r="R44" i="21" s="1"/>
  <c r="R59" i="21"/>
  <c r="R56" i="21"/>
  <c r="R34" i="21"/>
  <c r="R36" i="21"/>
  <c r="V40" i="21"/>
  <c r="R40" i="21" s="1"/>
  <c r="T12" i="21"/>
  <c r="R12" i="21" s="1"/>
  <c r="U23" i="21"/>
  <c r="Q63" i="21"/>
  <c r="V63" i="21" s="1"/>
  <c r="Q14" i="21"/>
  <c r="V14" i="21" s="1"/>
  <c r="R14" i="21" s="1"/>
  <c r="R22" i="21"/>
  <c r="R46" i="21"/>
  <c r="R32" i="21"/>
  <c r="V62" i="21"/>
  <c r="R62" i="21" s="1"/>
  <c r="Q43" i="21"/>
  <c r="V43" i="21" s="1"/>
  <c r="R54" i="21"/>
  <c r="T43" i="21"/>
  <c r="Q51" i="21"/>
  <c r="V51" i="21" s="1"/>
  <c r="R51" i="21" s="1"/>
  <c r="V70" i="21"/>
  <c r="R70" i="21" s="1"/>
  <c r="T17" i="21"/>
  <c r="T63" i="21"/>
  <c r="Q21" i="21"/>
  <c r="V21" i="21" s="1"/>
  <c r="R21" i="21" s="1"/>
  <c r="R52" i="21"/>
  <c r="V75" i="21"/>
  <c r="R75" i="21" s="1"/>
  <c r="Q16" i="21"/>
  <c r="V16" i="21" s="1"/>
  <c r="R16" i="21" s="1"/>
  <c r="V9" i="21"/>
  <c r="R9" i="21" s="1"/>
  <c r="V60" i="21"/>
  <c r="R60" i="21" s="1"/>
  <c r="V45" i="21"/>
  <c r="U45" i="21"/>
  <c r="Q30" i="21"/>
  <c r="V30" i="21" s="1"/>
  <c r="R30" i="21" s="1"/>
  <c r="Q11" i="21"/>
  <c r="V11" i="21" s="1"/>
  <c r="R11" i="21" s="1"/>
  <c r="R58" i="21"/>
  <c r="Q25" i="21"/>
  <c r="V25" i="21" s="1"/>
  <c r="R25" i="21" s="1"/>
  <c r="Q71" i="21"/>
  <c r="V71" i="21" s="1"/>
  <c r="R71" i="21" s="1"/>
  <c r="V55" i="21"/>
  <c r="R55" i="21" s="1"/>
  <c r="R73" i="21"/>
  <c r="Q28" i="21"/>
  <c r="V28" i="21" s="1"/>
  <c r="R28" i="21" s="1"/>
  <c r="V23" i="21"/>
  <c r="P41" i="21"/>
  <c r="U41" i="21" s="1"/>
  <c r="O41" i="21"/>
  <c r="S41" i="21"/>
  <c r="V74" i="21"/>
  <c r="R74" i="21" s="1"/>
  <c r="Q48" i="21"/>
  <c r="V48" i="21" s="1"/>
  <c r="R48" i="21" s="1"/>
  <c r="V35" i="21"/>
  <c r="R35" i="21" s="1"/>
  <c r="R53" i="21"/>
  <c r="Q24" i="21"/>
  <c r="V24" i="21" s="1"/>
  <c r="R24" i="21" s="1"/>
  <c r="R61" i="21"/>
  <c r="Q19" i="21"/>
  <c r="V19" i="21" s="1"/>
  <c r="R19" i="21" s="1"/>
  <c r="V39" i="21"/>
  <c r="R39" i="21" s="1"/>
  <c r="V47" i="21"/>
  <c r="R47" i="21" s="1"/>
  <c r="M81" i="21"/>
  <c r="R20" i="21"/>
  <c r="L81" i="21"/>
  <c r="V17" i="21"/>
  <c r="V13" i="21"/>
  <c r="R13" i="21" s="1"/>
  <c r="R76" i="21"/>
  <c r="Q42" i="21"/>
  <c r="V42" i="21" s="1"/>
  <c r="U42" i="21"/>
  <c r="R77" i="21"/>
  <c r="R65" i="21"/>
  <c r="R15" i="21"/>
  <c r="R68" i="21"/>
  <c r="T7" i="21"/>
  <c r="Q7" i="21"/>
  <c r="Q50" i="21"/>
  <c r="V50" i="21" s="1"/>
  <c r="T50" i="21"/>
  <c r="T18" i="21"/>
  <c r="Q18" i="21"/>
  <c r="V18" i="21" s="1"/>
  <c r="O49" i="21"/>
  <c r="P49" i="21"/>
  <c r="U49" i="21" s="1"/>
  <c r="S49" i="21"/>
  <c r="N81" i="21"/>
  <c r="R38" i="21"/>
  <c r="V79" i="21"/>
  <c r="R79" i="21" s="1"/>
  <c r="Q72" i="21"/>
  <c r="V72" i="21" s="1"/>
  <c r="V31" i="21"/>
  <c r="R31" i="21" s="1"/>
  <c r="U72" i="21"/>
  <c r="Q64" i="21"/>
  <c r="V64" i="21" s="1"/>
  <c r="V29" i="21"/>
  <c r="R29" i="21" s="1"/>
  <c r="Q80" i="21"/>
  <c r="V33" i="21"/>
  <c r="R33" i="21" s="1"/>
  <c r="R78" i="21"/>
  <c r="R66" i="21"/>
  <c r="R37" i="21"/>
  <c r="Q57" i="21"/>
  <c r="V57" i="21" s="1"/>
  <c r="R57" i="21" s="1"/>
  <c r="Q69" i="21"/>
  <c r="V69" i="21" s="1"/>
  <c r="R69" i="21" s="1"/>
  <c r="R67" i="21"/>
  <c r="U8" i="21"/>
  <c r="Q10" i="21"/>
  <c r="V10" i="21" s="1"/>
  <c r="Q8" i="21"/>
  <c r="V8" i="21" s="1"/>
  <c r="T10" i="21"/>
  <c r="Q27" i="21"/>
  <c r="V27" i="21" s="1"/>
  <c r="R27" i="21" s="1"/>
  <c r="T64" i="21"/>
  <c r="R23" i="21" l="1"/>
  <c r="R43" i="21"/>
  <c r="R63" i="21"/>
  <c r="R17" i="21"/>
  <c r="R45" i="21"/>
  <c r="Q41" i="21"/>
  <c r="V41" i="21" s="1"/>
  <c r="T41" i="21"/>
  <c r="O81" i="21"/>
  <c r="R72" i="21"/>
  <c r="R42" i="21"/>
  <c r="R64" i="21"/>
  <c r="U81" i="21"/>
  <c r="T49" i="21"/>
  <c r="Q49" i="21"/>
  <c r="V49" i="21" s="1"/>
  <c r="R50" i="21"/>
  <c r="R18" i="21"/>
  <c r="S81" i="21"/>
  <c r="V7" i="21"/>
  <c r="P81" i="21"/>
  <c r="R10" i="21"/>
  <c r="R8" i="21"/>
  <c r="Q81" i="21" l="1"/>
  <c r="R41" i="21"/>
  <c r="R49" i="21"/>
  <c r="R7" i="21"/>
  <c r="V81" i="21"/>
  <c r="T81" i="21"/>
  <c r="R81" i="21" l="1"/>
  <c r="H81" i="22" l="1"/>
  <c r="M80" i="19" l="1"/>
  <c r="N80" i="19"/>
  <c r="O80" i="19"/>
  <c r="G81" i="19" l="1"/>
  <c r="M81" i="22" l="1"/>
  <c r="O81" i="22" l="1"/>
  <c r="N81" i="22"/>
  <c r="P81" i="22" l="1"/>
  <c r="Q81" i="22" l="1"/>
  <c r="R81" i="22" l="1"/>
  <c r="W81" i="22" l="1"/>
  <c r="T81" i="22"/>
  <c r="S81" i="22"/>
  <c r="Y81" i="22"/>
  <c r="H81" i="21"/>
  <c r="U81" i="22" l="1"/>
  <c r="X81" i="22"/>
  <c r="V81" i="22" l="1"/>
  <c r="Z81" i="22"/>
  <c r="P80" i="19" l="1"/>
  <c r="E37" i="19"/>
  <c r="L37" i="19" s="1"/>
  <c r="E36" i="19"/>
  <c r="L36" i="19" s="1"/>
  <c r="E35" i="19"/>
  <c r="L35" i="19" s="1"/>
  <c r="E34" i="19"/>
  <c r="L34" i="19" s="1"/>
  <c r="E33" i="19"/>
  <c r="L33" i="19" s="1"/>
  <c r="E32" i="19"/>
  <c r="L32" i="19" s="1"/>
  <c r="E31" i="19"/>
  <c r="L31" i="19" s="1"/>
  <c r="E30" i="19"/>
  <c r="L30" i="19" s="1"/>
  <c r="E29" i="19"/>
  <c r="L29" i="19" s="1"/>
  <c r="E28" i="19"/>
  <c r="L28" i="19" s="1"/>
  <c r="E27" i="19"/>
  <c r="L27" i="19" s="1"/>
  <c r="E26" i="19"/>
  <c r="L26" i="19" s="1"/>
  <c r="E25" i="19"/>
  <c r="L25" i="19" s="1"/>
  <c r="E24" i="19"/>
  <c r="L24" i="19" s="1"/>
  <c r="E23" i="19"/>
  <c r="L23" i="19" s="1"/>
  <c r="E22" i="19"/>
  <c r="L22" i="19" s="1"/>
  <c r="E21" i="19"/>
  <c r="L21" i="19" s="1"/>
  <c r="E20" i="19"/>
  <c r="L20" i="19" s="1"/>
  <c r="E19" i="19"/>
  <c r="L19" i="19" s="1"/>
  <c r="E18" i="19"/>
  <c r="L18" i="19" s="1"/>
  <c r="E17" i="19"/>
  <c r="L17" i="19" s="1"/>
  <c r="E16" i="19"/>
  <c r="L16" i="19" s="1"/>
  <c r="E15" i="19"/>
  <c r="L15" i="19" s="1"/>
  <c r="E14" i="19"/>
  <c r="L14" i="19" s="1"/>
  <c r="E13" i="19"/>
  <c r="L13" i="19" s="1"/>
  <c r="E12" i="19"/>
  <c r="L12" i="19" s="1"/>
  <c r="E11" i="19"/>
  <c r="L11" i="19" s="1"/>
  <c r="E10" i="19"/>
  <c r="L10" i="19" s="1"/>
  <c r="E9" i="19"/>
  <c r="L9" i="19" s="1"/>
  <c r="E8" i="19"/>
  <c r="L8" i="19" s="1"/>
  <c r="E7" i="19"/>
  <c r="L7" i="19" s="1"/>
  <c r="M8" i="19" l="1"/>
  <c r="O8" i="19"/>
  <c r="N8" i="19"/>
  <c r="M20" i="19"/>
  <c r="O20" i="19"/>
  <c r="N20" i="19"/>
  <c r="S20" i="19" s="1"/>
  <c r="M28" i="19"/>
  <c r="N28" i="19"/>
  <c r="O28" i="19"/>
  <c r="M9" i="19"/>
  <c r="N9" i="19"/>
  <c r="S9" i="19" s="1"/>
  <c r="O9" i="19"/>
  <c r="M13" i="19"/>
  <c r="R13" i="19" s="1"/>
  <c r="N13" i="19"/>
  <c r="S13" i="19" s="1"/>
  <c r="O13" i="19"/>
  <c r="N17" i="19"/>
  <c r="S17" i="19" s="1"/>
  <c r="M17" i="19"/>
  <c r="O17" i="19"/>
  <c r="M21" i="19"/>
  <c r="N21" i="19"/>
  <c r="S21" i="19" s="1"/>
  <c r="O21" i="19"/>
  <c r="M25" i="19"/>
  <c r="R25" i="19" s="1"/>
  <c r="N25" i="19"/>
  <c r="O25" i="19"/>
  <c r="M29" i="19"/>
  <c r="R29" i="19" s="1"/>
  <c r="N29" i="19"/>
  <c r="O29" i="19"/>
  <c r="M33" i="19"/>
  <c r="N33" i="19"/>
  <c r="O33" i="19"/>
  <c r="M37" i="19"/>
  <c r="R37" i="19" s="1"/>
  <c r="O37" i="19"/>
  <c r="N37" i="19"/>
  <c r="M16" i="19"/>
  <c r="N16" i="19"/>
  <c r="S16" i="19" s="1"/>
  <c r="O16" i="19"/>
  <c r="M24" i="19"/>
  <c r="O24" i="19"/>
  <c r="N24" i="19"/>
  <c r="S24" i="19" s="1"/>
  <c r="M36" i="19"/>
  <c r="R36" i="19" s="1"/>
  <c r="N36" i="19"/>
  <c r="O36" i="19"/>
  <c r="M10" i="19"/>
  <c r="R10" i="19" s="1"/>
  <c r="N10" i="19"/>
  <c r="S10" i="19" s="1"/>
  <c r="O10" i="19"/>
  <c r="M14" i="19"/>
  <c r="O14" i="19"/>
  <c r="N14" i="19"/>
  <c r="S14" i="19" s="1"/>
  <c r="M18" i="19"/>
  <c r="N18" i="19"/>
  <c r="S18" i="19" s="1"/>
  <c r="O18" i="19"/>
  <c r="M22" i="19"/>
  <c r="O22" i="19"/>
  <c r="N22" i="19"/>
  <c r="S22" i="19" s="1"/>
  <c r="M26" i="19"/>
  <c r="O26" i="19"/>
  <c r="N26" i="19"/>
  <c r="S26" i="19" s="1"/>
  <c r="M30" i="19"/>
  <c r="O30" i="19"/>
  <c r="N30" i="19"/>
  <c r="M34" i="19"/>
  <c r="R34" i="19" s="1"/>
  <c r="O34" i="19"/>
  <c r="N34" i="19"/>
  <c r="M12" i="19"/>
  <c r="R12" i="19" s="1"/>
  <c r="O12" i="19"/>
  <c r="N12" i="19"/>
  <c r="S12" i="19" s="1"/>
  <c r="M32" i="19"/>
  <c r="N32" i="19"/>
  <c r="O32" i="19"/>
  <c r="P40" i="19"/>
  <c r="P44" i="19"/>
  <c r="P48" i="19"/>
  <c r="P52" i="19"/>
  <c r="P56" i="19"/>
  <c r="P60" i="19"/>
  <c r="P64" i="19"/>
  <c r="P68" i="19"/>
  <c r="P72" i="19"/>
  <c r="P41" i="19"/>
  <c r="P45" i="19"/>
  <c r="P49" i="19"/>
  <c r="P53" i="19"/>
  <c r="P57" i="19"/>
  <c r="P61" i="19"/>
  <c r="P65" i="19"/>
  <c r="P69" i="19"/>
  <c r="P73" i="19"/>
  <c r="P42" i="19"/>
  <c r="P50" i="19"/>
  <c r="P58" i="19"/>
  <c r="P66" i="19"/>
  <c r="P74" i="19"/>
  <c r="P78" i="19"/>
  <c r="P38" i="19"/>
  <c r="P55" i="19"/>
  <c r="P59" i="19"/>
  <c r="P70" i="19"/>
  <c r="P76" i="19"/>
  <c r="P77" i="19"/>
  <c r="P63" i="19"/>
  <c r="P67" i="19"/>
  <c r="P47" i="19"/>
  <c r="P51" i="19"/>
  <c r="P62" i="19"/>
  <c r="P39" i="19"/>
  <c r="P43" i="19"/>
  <c r="P54" i="19"/>
  <c r="P71" i="19"/>
  <c r="P75" i="19"/>
  <c r="P46" i="19"/>
  <c r="P79" i="19"/>
  <c r="M11" i="19"/>
  <c r="R11" i="19" s="1"/>
  <c r="O11" i="19"/>
  <c r="N11" i="19"/>
  <c r="N15" i="19"/>
  <c r="M15" i="19"/>
  <c r="O15" i="19"/>
  <c r="M19" i="19"/>
  <c r="N19" i="19"/>
  <c r="O19" i="19"/>
  <c r="N23" i="19"/>
  <c r="M23" i="19"/>
  <c r="O23" i="19"/>
  <c r="M27" i="19"/>
  <c r="O27" i="19"/>
  <c r="N27" i="19"/>
  <c r="M31" i="19"/>
  <c r="N31" i="19"/>
  <c r="S31" i="19" s="1"/>
  <c r="O31" i="19"/>
  <c r="M35" i="19"/>
  <c r="R35" i="19" s="1"/>
  <c r="N35" i="19"/>
  <c r="S35" i="19" s="1"/>
  <c r="O35" i="19"/>
  <c r="F12" i="19"/>
  <c r="N7" i="19"/>
  <c r="M7" i="19"/>
  <c r="O7" i="19"/>
  <c r="F36" i="19"/>
  <c r="F18" i="19"/>
  <c r="F10" i="19"/>
  <c r="F22" i="19"/>
  <c r="F28" i="19"/>
  <c r="F34" i="19"/>
  <c r="F14" i="19"/>
  <c r="F20" i="19"/>
  <c r="F26" i="19"/>
  <c r="F8" i="19"/>
  <c r="F16" i="19"/>
  <c r="F24" i="19"/>
  <c r="F32" i="19"/>
  <c r="F30" i="19"/>
  <c r="H81" i="19"/>
  <c r="F7" i="19"/>
  <c r="F9" i="19"/>
  <c r="F11" i="19"/>
  <c r="F13" i="19"/>
  <c r="F15" i="19"/>
  <c r="F17" i="19"/>
  <c r="F19" i="19"/>
  <c r="F21" i="19"/>
  <c r="F23" i="19"/>
  <c r="F25" i="19"/>
  <c r="F27" i="19"/>
  <c r="F29" i="19"/>
  <c r="F31" i="19"/>
  <c r="F33" i="19"/>
  <c r="F35" i="19"/>
  <c r="F37" i="19"/>
  <c r="P13" i="19" l="1"/>
  <c r="P18" i="19"/>
  <c r="U18" i="19" s="1"/>
  <c r="P29" i="19"/>
  <c r="P8" i="19"/>
  <c r="U8" i="19" s="1"/>
  <c r="P34" i="19"/>
  <c r="U34" i="19" s="1"/>
  <c r="P24" i="19"/>
  <c r="U24" i="19" s="1"/>
  <c r="P14" i="19"/>
  <c r="U14" i="19" s="1"/>
  <c r="P22" i="19"/>
  <c r="U22" i="19" s="1"/>
  <c r="P16" i="19"/>
  <c r="U16" i="19" s="1"/>
  <c r="P32" i="19"/>
  <c r="P10" i="19"/>
  <c r="U10" i="19" s="1"/>
  <c r="P35" i="19"/>
  <c r="U35" i="19" s="1"/>
  <c r="P27" i="19"/>
  <c r="P23" i="19"/>
  <c r="P25" i="19"/>
  <c r="P9" i="19"/>
  <c r="P28" i="19"/>
  <c r="U28" i="19" s="1"/>
  <c r="P12" i="19"/>
  <c r="U12" i="19" s="1"/>
  <c r="P19" i="19"/>
  <c r="P15" i="19"/>
  <c r="P26" i="19"/>
  <c r="U26" i="19" s="1"/>
  <c r="P37" i="19"/>
  <c r="P21" i="19"/>
  <c r="P11" i="19"/>
  <c r="P30" i="19"/>
  <c r="P31" i="19"/>
  <c r="P33" i="19"/>
  <c r="U33" i="19" s="1"/>
  <c r="P17" i="19"/>
  <c r="U17" i="19" s="1"/>
  <c r="P36" i="19"/>
  <c r="U36" i="19" s="1"/>
  <c r="P20" i="19"/>
  <c r="U20" i="19" s="1"/>
  <c r="U52" i="19"/>
  <c r="R52" i="19"/>
  <c r="R26" i="19"/>
  <c r="R21" i="19"/>
  <c r="R24" i="19"/>
  <c r="R19" i="19"/>
  <c r="R31" i="19"/>
  <c r="R15" i="19"/>
  <c r="S52" i="19"/>
  <c r="T31" i="19"/>
  <c r="R8" i="19"/>
  <c r="T35" i="19"/>
  <c r="T25" i="19"/>
  <c r="R18" i="19"/>
  <c r="R17" i="19"/>
  <c r="T13" i="19"/>
  <c r="S63" i="19"/>
  <c r="R30" i="19"/>
  <c r="R33" i="19"/>
  <c r="R20" i="19"/>
  <c r="R22" i="19"/>
  <c r="T57" i="19"/>
  <c r="T29" i="19"/>
  <c r="R54" i="19"/>
  <c r="R9" i="19"/>
  <c r="R16" i="19"/>
  <c r="R32" i="19"/>
  <c r="S66" i="19"/>
  <c r="T21" i="19"/>
  <c r="R38" i="19"/>
  <c r="R28" i="19"/>
  <c r="R14" i="19"/>
  <c r="R23" i="19"/>
  <c r="R7" i="19"/>
  <c r="T9" i="19"/>
  <c r="T38" i="19"/>
  <c r="T32" i="19"/>
  <c r="T30" i="19"/>
  <c r="P7" i="19"/>
  <c r="R63" i="19"/>
  <c r="J81" i="19"/>
  <c r="T52" i="19"/>
  <c r="I81" i="19"/>
  <c r="L81" i="19"/>
  <c r="S28" i="19"/>
  <c r="T34" i="19"/>
  <c r="T36" i="19"/>
  <c r="S25" i="19"/>
  <c r="T17" i="19"/>
  <c r="T33" i="19"/>
  <c r="S8" i="19"/>
  <c r="R56" i="19"/>
  <c r="S56" i="19"/>
  <c r="S39" i="19"/>
  <c r="S37" i="19"/>
  <c r="S27" i="19"/>
  <c r="S29" i="19"/>
  <c r="R57" i="19"/>
  <c r="S30" i="19"/>
  <c r="T20" i="19"/>
  <c r="T22" i="19"/>
  <c r="T14" i="19"/>
  <c r="S36" i="19"/>
  <c r="S23" i="19"/>
  <c r="T23" i="19"/>
  <c r="S19" i="19"/>
  <c r="S15" i="19"/>
  <c r="T15" i="19"/>
  <c r="R55" i="19"/>
  <c r="S33" i="19"/>
  <c r="S57" i="19"/>
  <c r="T56" i="19"/>
  <c r="R53" i="19"/>
  <c r="S34" i="19"/>
  <c r="T24" i="19"/>
  <c r="R41" i="19"/>
  <c r="R27" i="19"/>
  <c r="T11" i="19"/>
  <c r="T26" i="19"/>
  <c r="S7" i="19"/>
  <c r="T54" i="19"/>
  <c r="S54" i="19"/>
  <c r="T16" i="19"/>
  <c r="R58" i="19"/>
  <c r="T58" i="19"/>
  <c r="S58" i="19"/>
  <c r="R66" i="19"/>
  <c r="S38" i="19"/>
  <c r="T12" i="19"/>
  <c r="T10" i="19"/>
  <c r="S32" i="19"/>
  <c r="R39" i="19"/>
  <c r="Q35" i="19" l="1"/>
  <c r="U58" i="19"/>
  <c r="Q58" i="19" s="1"/>
  <c r="U38" i="19"/>
  <c r="Q38" i="19" s="1"/>
  <c r="U13" i="19"/>
  <c r="Q13" i="19" s="1"/>
  <c r="T19" i="19"/>
  <c r="Q52" i="19"/>
  <c r="T18" i="19"/>
  <c r="Q18" i="19" s="1"/>
  <c r="U31" i="19"/>
  <c r="Q31" i="19" s="1"/>
  <c r="U29" i="19"/>
  <c r="Q29" i="19" s="1"/>
  <c r="U9" i="19"/>
  <c r="Q9" i="19" s="1"/>
  <c r="T28" i="19"/>
  <c r="Q28" i="19" s="1"/>
  <c r="T8" i="19"/>
  <c r="Q8" i="19" s="1"/>
  <c r="T53" i="19"/>
  <c r="U25" i="19"/>
  <c r="Q25" i="19" s="1"/>
  <c r="M81" i="19"/>
  <c r="U45" i="19"/>
  <c r="U21" i="19"/>
  <c r="Q21" i="19" s="1"/>
  <c r="U30" i="19"/>
  <c r="Q30" i="19" s="1"/>
  <c r="U32" i="19"/>
  <c r="Q32" i="19" s="1"/>
  <c r="R51" i="19"/>
  <c r="R65" i="19"/>
  <c r="T39" i="19"/>
  <c r="T27" i="19"/>
  <c r="T37" i="19"/>
  <c r="U37" i="19"/>
  <c r="U69" i="19"/>
  <c r="T70" i="19"/>
  <c r="R70" i="19"/>
  <c r="R71" i="19"/>
  <c r="T55" i="19"/>
  <c r="U55" i="19"/>
  <c r="Q14" i="19"/>
  <c r="Q10" i="19"/>
  <c r="T7" i="19"/>
  <c r="U57" i="19"/>
  <c r="Q57" i="19" s="1"/>
  <c r="T41" i="19"/>
  <c r="K81" i="19"/>
  <c r="K82" i="19" s="1"/>
  <c r="Q26" i="19"/>
  <c r="Q24" i="19"/>
  <c r="Q36" i="19"/>
  <c r="Q17" i="19"/>
  <c r="Q20" i="19"/>
  <c r="Q16" i="19"/>
  <c r="Q22" i="19"/>
  <c r="Q12" i="19"/>
  <c r="Q34" i="19"/>
  <c r="Q33" i="19"/>
  <c r="S69" i="19"/>
  <c r="R69" i="19"/>
  <c r="U19" i="19"/>
  <c r="T75" i="19"/>
  <c r="R75" i="19"/>
  <c r="S75" i="19"/>
  <c r="T47" i="19"/>
  <c r="R47" i="19"/>
  <c r="T49" i="19"/>
  <c r="S49" i="19"/>
  <c r="R49" i="19"/>
  <c r="T74" i="19"/>
  <c r="R74" i="19"/>
  <c r="S74" i="19"/>
  <c r="T79" i="19"/>
  <c r="R79" i="19"/>
  <c r="S79" i="19"/>
  <c r="S68" i="19"/>
  <c r="R68" i="19"/>
  <c r="R46" i="19"/>
  <c r="T76" i="19"/>
  <c r="S76" i="19"/>
  <c r="R76" i="19"/>
  <c r="T43" i="19"/>
  <c r="R43" i="19"/>
  <c r="U54" i="19"/>
  <c r="Q54" i="19" s="1"/>
  <c r="T64" i="19"/>
  <c r="R64" i="19"/>
  <c r="S41" i="19"/>
  <c r="U41" i="19"/>
  <c r="R44" i="19"/>
  <c r="T48" i="19"/>
  <c r="R48" i="19"/>
  <c r="T78" i="19"/>
  <c r="R78" i="19"/>
  <c r="S11" i="19"/>
  <c r="U74" i="19"/>
  <c r="U79" i="19"/>
  <c r="U76" i="19"/>
  <c r="R59" i="19"/>
  <c r="T59" i="19"/>
  <c r="S59" i="19"/>
  <c r="T73" i="19"/>
  <c r="S73" i="19"/>
  <c r="R73" i="19"/>
  <c r="R61" i="19"/>
  <c r="S61" i="19"/>
  <c r="T40" i="19"/>
  <c r="S40" i="19"/>
  <c r="R40" i="19"/>
  <c r="T67" i="19"/>
  <c r="R67" i="19"/>
  <c r="S53" i="19"/>
  <c r="U53" i="19"/>
  <c r="T60" i="19"/>
  <c r="R60" i="19"/>
  <c r="U73" i="19"/>
  <c r="U59" i="19"/>
  <c r="U56" i="19"/>
  <c r="Q56" i="19" s="1"/>
  <c r="S55" i="19"/>
  <c r="T72" i="19"/>
  <c r="S72" i="19"/>
  <c r="R72" i="19"/>
  <c r="T77" i="19"/>
  <c r="R77" i="19"/>
  <c r="U15" i="19"/>
  <c r="Q15" i="19" s="1"/>
  <c r="U23" i="19"/>
  <c r="Q23" i="19" s="1"/>
  <c r="U39" i="19"/>
  <c r="T50" i="19"/>
  <c r="S50" i="19"/>
  <c r="R50" i="19"/>
  <c r="U7" i="19"/>
  <c r="S45" i="19"/>
  <c r="R45" i="19"/>
  <c r="T62" i="19"/>
  <c r="R62" i="19"/>
  <c r="U27" i="19"/>
  <c r="T42" i="19"/>
  <c r="S42" i="19"/>
  <c r="R42" i="19"/>
  <c r="Q39" i="19" l="1"/>
  <c r="Q27" i="19"/>
  <c r="Q19" i="19"/>
  <c r="Q37" i="19"/>
  <c r="T44" i="19"/>
  <c r="T45" i="19"/>
  <c r="Q45" i="19" s="1"/>
  <c r="T69" i="19"/>
  <c r="Q69" i="19" s="1"/>
  <c r="T46" i="19"/>
  <c r="Q55" i="19"/>
  <c r="S65" i="19"/>
  <c r="T61" i="19"/>
  <c r="N81" i="19"/>
  <c r="S71" i="19"/>
  <c r="U63" i="19"/>
  <c r="T63" i="19"/>
  <c r="U66" i="19"/>
  <c r="T66" i="19"/>
  <c r="S70" i="19"/>
  <c r="U70" i="19"/>
  <c r="T68" i="19"/>
  <c r="S51" i="19"/>
  <c r="T71" i="19"/>
  <c r="R81" i="19"/>
  <c r="Q7" i="19"/>
  <c r="Q41" i="19"/>
  <c r="Q59" i="19"/>
  <c r="Q53" i="19"/>
  <c r="S60" i="19"/>
  <c r="U60" i="19"/>
  <c r="S46" i="19"/>
  <c r="U46" i="19"/>
  <c r="U62" i="19"/>
  <c r="S62" i="19"/>
  <c r="U11" i="19"/>
  <c r="Q11" i="19" s="1"/>
  <c r="Q73" i="19"/>
  <c r="U49" i="19"/>
  <c r="Q49" i="19" s="1"/>
  <c r="U64" i="19"/>
  <c r="S64" i="19"/>
  <c r="Q74" i="19"/>
  <c r="S78" i="19"/>
  <c r="U78" i="19"/>
  <c r="Q76" i="19"/>
  <c r="S77" i="19"/>
  <c r="U77" i="19"/>
  <c r="S67" i="19"/>
  <c r="U67" i="19"/>
  <c r="U68" i="19"/>
  <c r="U75" i="19"/>
  <c r="Q75" i="19" s="1"/>
  <c r="S43" i="19"/>
  <c r="U43" i="19"/>
  <c r="Q79" i="19"/>
  <c r="U72" i="19"/>
  <c r="Q72" i="19" s="1"/>
  <c r="U42" i="19"/>
  <c r="Q42" i="19" s="1"/>
  <c r="S48" i="19"/>
  <c r="U48" i="19"/>
  <c r="S44" i="19"/>
  <c r="U44" i="19"/>
  <c r="S47" i="19"/>
  <c r="U47" i="19"/>
  <c r="U50" i="19"/>
  <c r="Q50" i="19" s="1"/>
  <c r="U61" i="19"/>
  <c r="U40" i="19"/>
  <c r="Q40" i="19" s="1"/>
  <c r="Q68" i="19" l="1"/>
  <c r="Q70" i="19"/>
  <c r="T51" i="19"/>
  <c r="O81" i="19"/>
  <c r="Q66" i="19"/>
  <c r="U71" i="19"/>
  <c r="Q71" i="19" s="1"/>
  <c r="Q63" i="19"/>
  <c r="T65" i="19"/>
  <c r="U65" i="19"/>
  <c r="Q61" i="19"/>
  <c r="S81" i="19"/>
  <c r="Q67" i="19"/>
  <c r="Q60" i="19"/>
  <c r="Q77" i="19"/>
  <c r="Q78" i="19"/>
  <c r="Q64" i="19"/>
  <c r="Q43" i="19"/>
  <c r="Q44" i="19"/>
  <c r="Q62" i="19"/>
  <c r="Q47" i="19"/>
  <c r="Q48" i="19"/>
  <c r="Q46" i="19"/>
  <c r="U51" i="19" l="1"/>
  <c r="P81" i="19"/>
  <c r="Q65" i="19"/>
  <c r="T81" i="19"/>
  <c r="Q51" i="19" l="1"/>
  <c r="Q81" i="19" s="1"/>
  <c r="U81" i="19"/>
</calcChain>
</file>

<file path=xl/sharedStrings.xml><?xml version="1.0" encoding="utf-8"?>
<sst xmlns="http://schemas.openxmlformats.org/spreadsheetml/2006/main" count="642" uniqueCount="119">
  <si>
    <t>№ п/п</t>
  </si>
  <si>
    <t>Медицинская организация</t>
  </si>
  <si>
    <t>ГБУ "Альменевская ЦРБ"</t>
  </si>
  <si>
    <t>ГБУ "Белозерская ЦРБ"</t>
  </si>
  <si>
    <t>ГБУ "Варгашинская ЦРБ"</t>
  </si>
  <si>
    <t>ГБУ "Глядянская ЦРБ"</t>
  </si>
  <si>
    <t>ГБУ "Далматовская ЦРБ"</t>
  </si>
  <si>
    <t>ГБУ "Звериноголовская ЦРБ"</t>
  </si>
  <si>
    <t>ГБУ "Каргапольская ЦРБ им. Н.А. Рокиной"</t>
  </si>
  <si>
    <t>ГБУ "Катайская ЦРБ"</t>
  </si>
  <si>
    <t>ГБУ "Кетовская ЦРБ"</t>
  </si>
  <si>
    <t>ГБУ "Лебяжьевская ЦРБ"</t>
  </si>
  <si>
    <t>ГБУ "Макушинская ЦРБ"</t>
  </si>
  <si>
    <t>ГБУ "Мишкинская ЦРБ"</t>
  </si>
  <si>
    <t>ГБУ "Мокроусовская ЦРБ"</t>
  </si>
  <si>
    <t>ГБУ "Петуховская ЦРБ"</t>
  </si>
  <si>
    <t>ГБУ "Половинская ЦРБ"</t>
  </si>
  <si>
    <t>ГБУ "Сафакулевская ЦРБ"</t>
  </si>
  <si>
    <t>ГБУ "Целинная ЦРБ"</t>
  </si>
  <si>
    <t>ГБУ "Частоозерская ЦРБ"</t>
  </si>
  <si>
    <t>ГБУ "Шадринская ЦРБ"</t>
  </si>
  <si>
    <t>ГБУ "Шатровская ЦРБ"</t>
  </si>
  <si>
    <t>ГБУ "Шумихинская ЦРБ"</t>
  </si>
  <si>
    <t>ГБУ "Щучанская ЦРБ"</t>
  </si>
  <si>
    <t>ГБУ "Юргамышская ЦРБ"</t>
  </si>
  <si>
    <t>ГБУ "Курганский областной кардиологический диспансер"</t>
  </si>
  <si>
    <t>ГБУ "Курганская областная специализированная инфекционная больница"</t>
  </si>
  <si>
    <t>ГБУ "Курганский областной кожно-венерологический диспансер"</t>
  </si>
  <si>
    <t>ФГБУ "РНЦ  "ВТО" им.акад. Г.А. Илизарова" Минздрава России</t>
  </si>
  <si>
    <t>ГБУ "Курганская больница № 2"</t>
  </si>
  <si>
    <t>ГБУ "Курганская детская поликлиника"</t>
  </si>
  <si>
    <t>ГБУ "Курганская поликлиника № 1"</t>
  </si>
  <si>
    <t>ГБУ "Курганская поликлиника № 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</si>
  <si>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</si>
  <si>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</si>
  <si>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"Шадринская детская больница"</t>
  </si>
  <si>
    <t>ГБУ "Шадринская больница скорой медицинской помощи"</t>
  </si>
  <si>
    <t>ФКУЗ "МСЧ МВД России по Курганской области"</t>
  </si>
  <si>
    <t>ПАО "Курганмашзавод"</t>
  </si>
  <si>
    <t>ООО МЦ "Здоровье"</t>
  </si>
  <si>
    <t>ООО "Диакав"</t>
  </si>
  <si>
    <t>ООО "ЦАД 45"</t>
  </si>
  <si>
    <t>ООО "Доктор"</t>
  </si>
  <si>
    <t>ООО НУЗ ОК "Орбита"</t>
  </si>
  <si>
    <t>ООО "МастерСлух"</t>
  </si>
  <si>
    <t>ООО НУЗ Клиника "Центр ДНК"</t>
  </si>
  <si>
    <t>ООО "ЛДК "Центр ДНК"</t>
  </si>
  <si>
    <t>ООО "М-ЛАЙН"</t>
  </si>
  <si>
    <t>ООО "ОФТАЛЬМО-РЕГИОН"</t>
  </si>
  <si>
    <t>ООО "МедЛайн"</t>
  </si>
  <si>
    <t>ООО "Центр ПЭТ-Технолоджи"</t>
  </si>
  <si>
    <t>ООО "Ситилаб-Урал"</t>
  </si>
  <si>
    <t>ООО "Курорт "Кисегач"</t>
  </si>
  <si>
    <t>ООО "АльфаМед"</t>
  </si>
  <si>
    <t>ГБУ "Куртамышская ЦРБ им. К. И. Золотавина"</t>
  </si>
  <si>
    <t xml:space="preserve">ГБУ "Курганская областная клиническая больница"                              </t>
  </si>
  <si>
    <t xml:space="preserve">ГБУ "Курганская областная детская клиническая больница им. Красного Креста"                              </t>
  </si>
  <si>
    <t xml:space="preserve">ГБУ "Курганский областной онкологический диспансер"                    </t>
  </si>
  <si>
    <t xml:space="preserve">ГБУ "Курганский областной госпиталь для ветеранов войн"  </t>
  </si>
  <si>
    <t xml:space="preserve">ГБУ "Курганский областной перинатальный центр"                              </t>
  </si>
  <si>
    <t>ГБУ "Курганская больница скорой медицинской помощи"</t>
  </si>
  <si>
    <t xml:space="preserve">ГБУ "Шадринская поликлиника "   </t>
  </si>
  <si>
    <t>ЧУЗ "РЖД - Медицина" г. Курган"</t>
  </si>
  <si>
    <t>ЗАО "Центр семейной медицины"</t>
  </si>
  <si>
    <t>Нефросовет</t>
  </si>
  <si>
    <t>в том числе</t>
  </si>
  <si>
    <t>1 квартал</t>
  </si>
  <si>
    <t>2 квартал</t>
  </si>
  <si>
    <t>3 квартал</t>
  </si>
  <si>
    <t>4 квартал</t>
  </si>
  <si>
    <t>Итого</t>
  </si>
  <si>
    <t>в том числе поквартально</t>
  </si>
  <si>
    <t>Астрамед</t>
  </si>
  <si>
    <t>Численность прикрепленного населения на 01.01.2021</t>
  </si>
  <si>
    <t>Доля численности прикрепленного населения</t>
  </si>
  <si>
    <t xml:space="preserve">Капитал </t>
  </si>
  <si>
    <t>Всего, руб.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</si>
  <si>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</si>
  <si>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</si>
  <si>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Расчет доли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</si>
  <si>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</si>
  <si>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</si>
  <si>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</si>
  <si>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</si>
  <si>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Всего,руб.</t>
  </si>
  <si>
    <t>ООО "Центр микрохирургии глаза "Визус-1"</t>
  </si>
  <si>
    <t>Скорая помощь, финансовое обеспечение</t>
  </si>
  <si>
    <t xml:space="preserve">Доля </t>
  </si>
  <si>
    <t>ГБУ "Санаторий "Озеро Горькое"</t>
  </si>
  <si>
    <t>ООО "Харизма"</t>
  </si>
  <si>
    <t>ООО "ЦМГЭ"</t>
  </si>
  <si>
    <t>ООО "ИНВИТРО-Урал"</t>
  </si>
  <si>
    <t>ООО ММЦ "СмартКлиник"</t>
  </si>
  <si>
    <t>ООО "Научно-методический центр клинической лабораторной диагностики Ситилаб"</t>
  </si>
  <si>
    <t>ООО НПФ "ХЕЛИКС"</t>
  </si>
  <si>
    <t>ООО "ВИТАЛАБ"</t>
  </si>
  <si>
    <t>ГБУ "Курганский областной врачебно-физкультурный диспансер"</t>
  </si>
  <si>
    <t>Численность прикрепленного населения по состоянию на 01.01.2021</t>
  </si>
  <si>
    <t>Медицинские организации других субъектов РФ</t>
  </si>
  <si>
    <t>население на 01.01.2021</t>
  </si>
  <si>
    <t>Финансовое обеспечение  медицинской помощи в условиях дневных стационаров на 2022 год</t>
  </si>
  <si>
    <t>Финансовое обеспечение  медицинской помощи в условиях круглосуточного стационара на 2022 год (не включая медицинскую реабилитацию и ВМП)</t>
  </si>
  <si>
    <t xml:space="preserve">Финансовое обеспечение  медицинской реабилитации в условиях круглосуточного стационара на 2022 год </t>
  </si>
  <si>
    <t xml:space="preserve">Финансовое обеспечение  ВМП в условиях круглосуточного стационара на 2022 год 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</si>
  <si>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</si>
  <si>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</si>
  <si>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</si>
  <si>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</si>
  <si>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</si>
  <si>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В том числе</t>
  </si>
  <si>
    <t>Финансовое обеспечение медицинской помощи в  амбулаторных условиях на 2022 год</t>
  </si>
  <si>
    <t>Таблица 1</t>
  </si>
  <si>
    <t>Таблица 2.</t>
  </si>
  <si>
    <t>Таблица 3</t>
  </si>
  <si>
    <t>Таблица 4</t>
  </si>
  <si>
    <t>Таблица 5</t>
  </si>
  <si>
    <t>Таблица 6</t>
  </si>
  <si>
    <t>Приложение 2</t>
  </si>
  <si>
    <t xml:space="preserve"> к протоколу заседания комиссии по разработке территориальной программы ОМС Курганской области от 30.12.2021г.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</si>
</sst>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₽_-;\-* #,##0.00_₽_-;_-* &quot;-&quot;??_₽_-;_-@_-"/>
    <numFmt numFmtId="165" formatCode="_-* #,##0_₽_-;\-* #,##0_₽_-;_-* &quot;-&quot;??_₽_-;_-@_-"/>
    <numFmt numFmtId="167" formatCode="0.00_ ;[Red]\-0.00\ 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00B0F0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rgb="FF00B0F0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sz val="10"/>
      <color indexed="8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43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4" borderId="0" applyNumberFormat="0" applyBorder="0" applyAlignment="0" applyProtection="0"/>
    <xf numFmtId="0" fontId="11" fillId="21" borderId="3" applyNumberFormat="0" applyAlignment="0" applyProtection="0"/>
    <xf numFmtId="0" fontId="12" fillId="22" borderId="4" applyNumberFormat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8" borderId="3" applyNumberFormat="0" applyAlignment="0" applyProtection="0"/>
    <xf numFmtId="0" fontId="19" fillId="0" borderId="8" applyNumberFormat="0" applyFill="0" applyAlignment="0" applyProtection="0"/>
    <xf numFmtId="0" fontId="20" fillId="23" borderId="0" applyNumberFormat="0" applyBorder="0" applyAlignment="0" applyProtection="0"/>
    <xf numFmtId="0" fontId="8" fillId="24" borderId="9" applyNumberFormat="0" applyFont="0" applyAlignment="0" applyProtection="0"/>
    <xf numFmtId="0" fontId="21" fillId="21" borderId="10" applyNumberFormat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8" fillId="0" borderId="0"/>
    <xf numFmtId="0" fontId="30" fillId="0" borderId="0"/>
    <xf numFmtId="0" fontId="35" fillId="0" borderId="0"/>
    <xf numFmtId="0" fontId="1" fillId="0" borderId="0"/>
    <xf numFmtId="43" fontId="1" fillId="0" borderId="0" applyFont="0" applyFill="0" applyBorder="0" applyAlignment="0" applyProtection="0"/>
  </cellStyleXfs>
  <cellXfs count="152">
    <xf numFmtId="0" fontId="0" fillId="0" borderId="0" xfId="0"/>
    <xf numFmtId="0" fontId="3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0" xfId="0" applyFont="1" applyFill="1"/>
    <xf numFmtId="0" fontId="4" fillId="0" borderId="0" xfId="0" applyFont="1" applyFill="1" applyAlignment="1"/>
    <xf numFmtId="0" fontId="4" fillId="0" borderId="1" xfId="0" applyFont="1" applyFill="1" applyBorder="1"/>
    <xf numFmtId="0" fontId="3" fillId="0" borderId="0" xfId="0" applyFont="1" applyFill="1"/>
    <xf numFmtId="0" fontId="25" fillId="2" borderId="0" xfId="0" applyFont="1" applyFill="1"/>
    <xf numFmtId="0" fontId="32" fillId="2" borderId="0" xfId="0" applyFont="1" applyFill="1"/>
    <xf numFmtId="0" fontId="32" fillId="25" borderId="0" xfId="0" applyFont="1" applyFill="1"/>
    <xf numFmtId="3" fontId="32" fillId="0" borderId="0" xfId="0" applyNumberFormat="1" applyFont="1" applyFill="1" applyAlignment="1">
      <alignment horizontal="right" indent="1"/>
    </xf>
    <xf numFmtId="4" fontId="32" fillId="2" borderId="0" xfId="0" applyNumberFormat="1" applyFont="1" applyFill="1"/>
    <xf numFmtId="4" fontId="25" fillId="2" borderId="0" xfId="0" applyNumberFormat="1" applyFont="1" applyFill="1"/>
    <xf numFmtId="4" fontId="25" fillId="2" borderId="0" xfId="0" applyNumberFormat="1" applyFont="1" applyFill="1" applyAlignment="1">
      <alignment horizontal="right"/>
    </xf>
    <xf numFmtId="0" fontId="31" fillId="2" borderId="0" xfId="0" applyFont="1" applyFill="1"/>
    <xf numFmtId="0" fontId="31" fillId="25" borderId="0" xfId="0" applyFont="1" applyFill="1" applyAlignment="1"/>
    <xf numFmtId="0" fontId="25" fillId="2" borderId="0" xfId="0" applyFont="1" applyFill="1" applyAlignment="1">
      <alignment wrapText="1"/>
    </xf>
    <xf numFmtId="0" fontId="25" fillId="2" borderId="0" xfId="0" applyFont="1" applyFill="1" applyAlignment="1">
      <alignment horizontal="center" vertical="center" wrapText="1"/>
    </xf>
    <xf numFmtId="49" fontId="25" fillId="25" borderId="1" xfId="0" applyNumberFormat="1" applyFont="1" applyFill="1" applyBorder="1" applyAlignment="1">
      <alignment horizontal="center" wrapText="1"/>
    </xf>
    <xf numFmtId="4" fontId="25" fillId="2" borderId="1" xfId="0" applyNumberFormat="1" applyFont="1" applyFill="1" applyBorder="1" applyAlignment="1">
      <alignment horizontal="center" wrapText="1"/>
    </xf>
    <xf numFmtId="49" fontId="25" fillId="2" borderId="0" xfId="0" applyNumberFormat="1" applyFont="1" applyFill="1" applyAlignment="1">
      <alignment horizontal="center" wrapText="1"/>
    </xf>
    <xf numFmtId="0" fontId="25" fillId="2" borderId="1" xfId="0" applyFont="1" applyFill="1" applyBorder="1"/>
    <xf numFmtId="0" fontId="25" fillId="25" borderId="1" xfId="0" applyFont="1" applyFill="1" applyBorder="1"/>
    <xf numFmtId="4" fontId="32" fillId="2" borderId="1" xfId="0" applyNumberFormat="1" applyFont="1" applyFill="1" applyBorder="1" applyAlignment="1">
      <alignment wrapText="1"/>
    </xf>
    <xf numFmtId="0" fontId="31" fillId="2" borderId="1" xfId="0" applyFont="1" applyFill="1" applyBorder="1"/>
    <xf numFmtId="167" fontId="32" fillId="25" borderId="0" xfId="0" applyNumberFormat="1" applyFont="1" applyFill="1"/>
    <xf numFmtId="0" fontId="31" fillId="2" borderId="0" xfId="0" applyFont="1" applyFill="1" applyAlignment="1"/>
    <xf numFmtId="0" fontId="31" fillId="2" borderId="2" xfId="0" applyFont="1" applyFill="1" applyBorder="1" applyAlignment="1"/>
    <xf numFmtId="4" fontId="33" fillId="2" borderId="1" xfId="0" applyNumberFormat="1" applyFont="1" applyFill="1" applyBorder="1" applyAlignment="1">
      <alignment wrapText="1"/>
    </xf>
    <xf numFmtId="4" fontId="34" fillId="2" borderId="0" xfId="0" applyNumberFormat="1" applyFont="1" applyFill="1" applyBorder="1" applyAlignment="1">
      <alignment wrapText="1"/>
    </xf>
    <xf numFmtId="4" fontId="31" fillId="2" borderId="0" xfId="0" applyNumberFormat="1" applyFont="1" applyFill="1" applyAlignment="1"/>
    <xf numFmtId="4" fontId="32" fillId="2" borderId="0" xfId="0" applyNumberFormat="1" applyFont="1" applyFill="1" applyAlignment="1">
      <alignment wrapText="1"/>
    </xf>
    <xf numFmtId="4" fontId="25" fillId="2" borderId="0" xfId="0" applyNumberFormat="1" applyFont="1" applyFill="1" applyAlignment="1">
      <alignment wrapText="1"/>
    </xf>
    <xf numFmtId="4" fontId="25" fillId="2" borderId="0" xfId="0" applyNumberFormat="1" applyFont="1" applyFill="1" applyAlignment="1">
      <alignment horizontal="right" wrapText="1"/>
    </xf>
    <xf numFmtId="3" fontId="3" fillId="0" borderId="0" xfId="0" applyNumberFormat="1" applyFont="1" applyFill="1" applyAlignment="1">
      <alignment horizontal="right" indent="1"/>
    </xf>
    <xf numFmtId="0" fontId="2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3" fontId="3" fillId="0" borderId="1" xfId="0" applyNumberFormat="1" applyFont="1" applyFill="1" applyBorder="1" applyAlignment="1">
      <alignment horizontal="right" wrapText="1" indent="1"/>
    </xf>
    <xf numFmtId="3" fontId="2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 indent="1"/>
    </xf>
    <xf numFmtId="0" fontId="4" fillId="0" borderId="0" xfId="0" applyFont="1" applyFill="1"/>
    <xf numFmtId="167" fontId="3" fillId="0" borderId="0" xfId="0" applyNumberFormat="1" applyFont="1" applyFill="1"/>
    <xf numFmtId="165" fontId="25" fillId="2" borderId="1" xfId="1" applyNumberFormat="1" applyFont="1" applyFill="1" applyBorder="1" applyAlignment="1">
      <alignment wrapText="1"/>
    </xf>
    <xf numFmtId="1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center" wrapText="1"/>
    </xf>
    <xf numFmtId="4" fontId="25" fillId="2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wrapText="1"/>
    </xf>
    <xf numFmtId="4" fontId="3" fillId="0" borderId="0" xfId="0" applyNumberFormat="1" applyFont="1" applyFill="1"/>
    <xf numFmtId="4" fontId="2" fillId="0" borderId="0" xfId="0" applyNumberFormat="1" applyFont="1" applyFill="1"/>
    <xf numFmtId="4" fontId="2" fillId="0" borderId="0" xfId="0" applyNumberFormat="1" applyFont="1" applyFill="1" applyAlignment="1">
      <alignment horizontal="right"/>
    </xf>
    <xf numFmtId="4" fontId="4" fillId="0" borderId="0" xfId="0" applyNumberFormat="1" applyFont="1" applyFill="1" applyAlignment="1"/>
    <xf numFmtId="0" fontId="3" fillId="0" borderId="1" xfId="0" applyFont="1" applyFill="1" applyBorder="1" applyAlignment="1">
      <alignment wrapText="1"/>
    </xf>
    <xf numFmtId="4" fontId="2" fillId="0" borderId="1" xfId="0" applyNumberFormat="1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/>
    <xf numFmtId="4" fontId="6" fillId="0" borderId="1" xfId="0" applyNumberFormat="1" applyFont="1" applyFill="1" applyBorder="1" applyAlignment="1">
      <alignment wrapText="1"/>
    </xf>
    <xf numFmtId="4" fontId="5" fillId="0" borderId="0" xfId="0" applyNumberFormat="1" applyFont="1" applyFill="1" applyBorder="1" applyAlignment="1">
      <alignment wrapText="1"/>
    </xf>
    <xf numFmtId="0" fontId="32" fillId="25" borderId="0" xfId="0" applyFont="1" applyFill="1" applyBorder="1"/>
    <xf numFmtId="4" fontId="25" fillId="2" borderId="1" xfId="0" applyNumberFormat="1" applyFont="1" applyFill="1" applyBorder="1" applyAlignment="1">
      <alignment wrapText="1"/>
    </xf>
    <xf numFmtId="4" fontId="31" fillId="2" borderId="1" xfId="0" applyNumberFormat="1" applyFont="1" applyFill="1" applyBorder="1" applyAlignment="1">
      <alignment wrapText="1"/>
    </xf>
    <xf numFmtId="4" fontId="25" fillId="2" borderId="0" xfId="0" applyNumberFormat="1" applyFont="1" applyFill="1" applyBorder="1" applyAlignment="1">
      <alignment wrapText="1"/>
    </xf>
    <xf numFmtId="0" fontId="3" fillId="0" borderId="12" xfId="0" applyFont="1" applyFill="1" applyBorder="1" applyAlignment="1">
      <alignment vertical="center" wrapText="1"/>
    </xf>
    <xf numFmtId="4" fontId="29" fillId="2" borderId="0" xfId="0" applyNumberFormat="1" applyFont="1" applyFill="1" applyAlignment="1">
      <alignment wrapText="1"/>
    </xf>
    <xf numFmtId="4" fontId="36" fillId="2" borderId="0" xfId="0" applyNumberFormat="1" applyFont="1" applyFill="1" applyAlignment="1"/>
    <xf numFmtId="4" fontId="29" fillId="2" borderId="1" xfId="0" applyNumberFormat="1" applyFont="1" applyFill="1" applyBorder="1" applyAlignment="1">
      <alignment wrapText="1"/>
    </xf>
    <xf numFmtId="4" fontId="36" fillId="2" borderId="1" xfId="0" applyNumberFormat="1" applyFont="1" applyFill="1" applyBorder="1" applyAlignment="1">
      <alignment wrapText="1"/>
    </xf>
    <xf numFmtId="4" fontId="29" fillId="2" borderId="0" xfId="0" applyNumberFormat="1" applyFont="1" applyFill="1" applyBorder="1" applyAlignment="1">
      <alignment wrapText="1"/>
    </xf>
    <xf numFmtId="0" fontId="27" fillId="2" borderId="0" xfId="0" applyFont="1" applyFill="1"/>
    <xf numFmtId="0" fontId="37" fillId="2" borderId="0" xfId="0" applyFont="1" applyFill="1"/>
    <xf numFmtId="0" fontId="37" fillId="25" borderId="0" xfId="0" applyFont="1" applyFill="1"/>
    <xf numFmtId="3" fontId="37" fillId="0" borderId="0" xfId="0" applyNumberFormat="1" applyFont="1" applyFill="1" applyAlignment="1">
      <alignment horizontal="right" indent="1"/>
    </xf>
    <xf numFmtId="4" fontId="37" fillId="2" borderId="0" xfId="0" applyNumberFormat="1" applyFont="1" applyFill="1"/>
    <xf numFmtId="4" fontId="27" fillId="2" borderId="0" xfId="0" applyNumberFormat="1" applyFont="1" applyFill="1"/>
    <xf numFmtId="4" fontId="27" fillId="2" borderId="0" xfId="0" applyNumberFormat="1" applyFont="1" applyFill="1" applyAlignment="1">
      <alignment horizontal="right"/>
    </xf>
    <xf numFmtId="0" fontId="26" fillId="2" borderId="0" xfId="0" applyFont="1" applyFill="1"/>
    <xf numFmtId="0" fontId="27" fillId="2" borderId="0" xfId="0" applyFont="1" applyFill="1" applyAlignment="1"/>
    <xf numFmtId="0" fontId="26" fillId="25" borderId="0" xfId="0" applyFont="1" applyFill="1" applyAlignment="1"/>
    <xf numFmtId="0" fontId="27" fillId="0" borderId="0" xfId="0" applyFont="1" applyFill="1" applyAlignment="1"/>
    <xf numFmtId="4" fontId="27" fillId="2" borderId="0" xfId="0" applyNumberFormat="1" applyFont="1" applyFill="1" applyAlignment="1"/>
    <xf numFmtId="49" fontId="27" fillId="0" borderId="1" xfId="0" applyNumberFormat="1" applyFont="1" applyFill="1" applyBorder="1" applyAlignment="1">
      <alignment horizontal="center" wrapText="1"/>
    </xf>
    <xf numFmtId="4" fontId="27" fillId="2" borderId="1" xfId="0" applyNumberFormat="1" applyFont="1" applyFill="1" applyBorder="1" applyAlignment="1">
      <alignment horizontal="center" wrapText="1"/>
    </xf>
    <xf numFmtId="0" fontId="27" fillId="2" borderId="1" xfId="0" applyFont="1" applyFill="1" applyBorder="1"/>
    <xf numFmtId="0" fontId="37" fillId="2" borderId="1" xfId="0" applyFont="1" applyFill="1" applyBorder="1" applyAlignment="1">
      <alignment wrapText="1"/>
    </xf>
    <xf numFmtId="0" fontId="27" fillId="0" borderId="1" xfId="0" applyFont="1" applyFill="1" applyBorder="1"/>
    <xf numFmtId="3" fontId="37" fillId="0" borderId="1" xfId="0" applyNumberFormat="1" applyFont="1" applyFill="1" applyBorder="1" applyAlignment="1">
      <alignment horizontal="right" wrapText="1" indent="1"/>
    </xf>
    <xf numFmtId="4" fontId="37" fillId="2" borderId="1" xfId="0" applyNumberFormat="1" applyFont="1" applyFill="1" applyBorder="1" applyAlignment="1">
      <alignment wrapText="1"/>
    </xf>
    <xf numFmtId="4" fontId="27" fillId="2" borderId="1" xfId="0" applyNumberFormat="1" applyFont="1" applyFill="1" applyBorder="1"/>
    <xf numFmtId="0" fontId="28" fillId="2" borderId="1" xfId="0" applyFont="1" applyFill="1" applyBorder="1" applyAlignment="1">
      <alignment horizontal="left" vertical="center" wrapText="1"/>
    </xf>
    <xf numFmtId="4" fontId="27" fillId="2" borderId="1" xfId="1" applyNumberFormat="1" applyFont="1" applyFill="1" applyBorder="1" applyAlignment="1">
      <alignment wrapText="1"/>
    </xf>
    <xf numFmtId="165" fontId="27" fillId="2" borderId="1" xfId="1" applyNumberFormat="1" applyFont="1" applyFill="1" applyBorder="1" applyAlignment="1">
      <alignment wrapText="1"/>
    </xf>
    <xf numFmtId="0" fontId="26" fillId="2" borderId="1" xfId="0" applyFont="1" applyFill="1" applyBorder="1"/>
    <xf numFmtId="0" fontId="26" fillId="2" borderId="1" xfId="0" applyFont="1" applyFill="1" applyBorder="1" applyAlignment="1"/>
    <xf numFmtId="3" fontId="26" fillId="0" borderId="1" xfId="0" applyNumberFormat="1" applyFont="1" applyFill="1" applyBorder="1" applyAlignment="1">
      <alignment horizontal="right" indent="1"/>
    </xf>
    <xf numFmtId="4" fontId="26" fillId="2" borderId="1" xfId="0" applyNumberFormat="1" applyFont="1" applyFill="1" applyBorder="1" applyAlignment="1">
      <alignment horizontal="right" indent="1"/>
    </xf>
    <xf numFmtId="4" fontId="37" fillId="2" borderId="1" xfId="0" applyNumberFormat="1" applyFont="1" applyFill="1" applyBorder="1" applyAlignment="1">
      <alignment horizontal="center" wrapText="1"/>
    </xf>
    <xf numFmtId="4" fontId="27" fillId="0" borderId="1" xfId="0" applyNumberFormat="1" applyFont="1" applyFill="1" applyBorder="1" applyAlignment="1">
      <alignment horizontal="center" wrapText="1"/>
    </xf>
    <xf numFmtId="4" fontId="37" fillId="2" borderId="1" xfId="0" applyNumberFormat="1" applyFont="1" applyFill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7" fillId="0" borderId="12" xfId="0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6" xfId="0" applyNumberFormat="1" applyFont="1" applyFill="1" applyBorder="1" applyAlignment="1">
      <alignment horizontal="center" wrapText="1"/>
    </xf>
    <xf numFmtId="4" fontId="2" fillId="0" borderId="2" xfId="0" applyNumberFormat="1" applyFont="1" applyFill="1" applyBorder="1" applyAlignment="1">
      <alignment horizont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wrapText="1"/>
    </xf>
    <xf numFmtId="4" fontId="2" fillId="0" borderId="13" xfId="0" applyNumberFormat="1" applyFont="1" applyFill="1" applyBorder="1" applyAlignment="1">
      <alignment horizontal="center" wrapText="1"/>
    </xf>
    <xf numFmtId="4" fontId="3" fillId="0" borderId="16" xfId="0" applyNumberFormat="1" applyFont="1" applyFill="1" applyBorder="1" applyAlignment="1">
      <alignment horizontal="center" wrapText="1"/>
    </xf>
    <xf numFmtId="4" fontId="3" fillId="0" borderId="17" xfId="0" applyNumberFormat="1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4" fontId="32" fillId="2" borderId="16" xfId="0" applyNumberFormat="1" applyFont="1" applyFill="1" applyBorder="1" applyAlignment="1">
      <alignment horizontal="center" wrapText="1"/>
    </xf>
    <xf numFmtId="4" fontId="32" fillId="2" borderId="17" xfId="0" applyNumberFormat="1" applyFont="1" applyFill="1" applyBorder="1" applyAlignment="1">
      <alignment horizontal="center" wrapText="1"/>
    </xf>
    <xf numFmtId="4" fontId="32" fillId="2" borderId="2" xfId="0" applyNumberFormat="1" applyFont="1" applyFill="1" applyBorder="1" applyAlignment="1">
      <alignment horizontal="center" wrapText="1"/>
    </xf>
    <xf numFmtId="4" fontId="25" fillId="25" borderId="16" xfId="0" applyNumberFormat="1" applyFont="1" applyFill="1" applyBorder="1" applyAlignment="1">
      <alignment horizontal="center" wrapText="1"/>
    </xf>
    <xf numFmtId="4" fontId="25" fillId="25" borderId="2" xfId="0" applyNumberFormat="1" applyFont="1" applyFill="1" applyBorder="1" applyAlignment="1">
      <alignment horizontal="center" wrapText="1"/>
    </xf>
    <xf numFmtId="4" fontId="32" fillId="2" borderId="14" xfId="0" applyNumberFormat="1" applyFont="1" applyFill="1" applyBorder="1" applyAlignment="1">
      <alignment horizontal="center" vertical="center" wrapText="1"/>
    </xf>
    <xf numFmtId="4" fontId="32" fillId="2" borderId="18" xfId="0" applyNumberFormat="1" applyFont="1" applyFill="1" applyBorder="1" applyAlignment="1">
      <alignment horizontal="center" vertical="center" wrapText="1"/>
    </xf>
    <xf numFmtId="4" fontId="25" fillId="2" borderId="16" xfId="0" applyNumberFormat="1" applyFont="1" applyFill="1" applyBorder="1" applyAlignment="1">
      <alignment horizontal="center" vertical="center" wrapText="1"/>
    </xf>
    <xf numFmtId="4" fontId="25" fillId="2" borderId="17" xfId="0" applyNumberFormat="1" applyFont="1" applyFill="1" applyBorder="1" applyAlignment="1">
      <alignment horizontal="center" vertical="center" wrapText="1"/>
    </xf>
    <xf numFmtId="4" fontId="25" fillId="2" borderId="2" xfId="0" applyNumberFormat="1" applyFont="1" applyFill="1" applyBorder="1" applyAlignment="1">
      <alignment horizontal="center" vertical="center" wrapText="1"/>
    </xf>
    <xf numFmtId="4" fontId="32" fillId="2" borderId="12" xfId="0" applyNumberFormat="1" applyFont="1" applyFill="1" applyBorder="1" applyAlignment="1">
      <alignment horizontal="center" vertical="center" wrapText="1"/>
    </xf>
    <xf numFmtId="4" fontId="32" fillId="2" borderId="13" xfId="0" applyNumberFormat="1" applyFont="1" applyFill="1" applyBorder="1" applyAlignment="1">
      <alignment horizontal="center" vertical="center" wrapText="1"/>
    </xf>
    <xf numFmtId="4" fontId="32" fillId="2" borderId="1" xfId="0" applyNumberFormat="1" applyFont="1" applyFill="1" applyBorder="1" applyAlignment="1">
      <alignment horizontal="center" wrapText="1"/>
    </xf>
    <xf numFmtId="4" fontId="25" fillId="2" borderId="1" xfId="0" applyNumberFormat="1" applyFont="1" applyFill="1" applyBorder="1" applyAlignment="1">
      <alignment horizontal="center" wrapText="1"/>
    </xf>
    <xf numFmtId="0" fontId="25" fillId="2" borderId="1" xfId="0" applyFont="1" applyFill="1" applyBorder="1" applyAlignment="1">
      <alignment horizontal="center"/>
    </xf>
    <xf numFmtId="0" fontId="32" fillId="2" borderId="2" xfId="0" applyFont="1" applyFill="1" applyBorder="1" applyAlignment="1">
      <alignment horizontal="center" vertical="center" wrapText="1"/>
    </xf>
    <xf numFmtId="0" fontId="32" fillId="25" borderId="16" xfId="0" applyFont="1" applyFill="1" applyBorder="1" applyAlignment="1">
      <alignment horizontal="center" vertical="center" wrapText="1"/>
    </xf>
    <xf numFmtId="0" fontId="32" fillId="25" borderId="17" xfId="0" applyFont="1" applyFill="1" applyBorder="1" applyAlignment="1">
      <alignment horizontal="center" vertical="center" wrapText="1"/>
    </xf>
    <xf numFmtId="0" fontId="32" fillId="25" borderId="2" xfId="0" applyFont="1" applyFill="1" applyBorder="1" applyAlignment="1">
      <alignment horizontal="center" vertical="center" wrapText="1"/>
    </xf>
    <xf numFmtId="4" fontId="32" fillId="2" borderId="1" xfId="0" applyNumberFormat="1" applyFont="1" applyFill="1" applyBorder="1" applyAlignment="1">
      <alignment horizontal="center" vertical="center" wrapText="1"/>
    </xf>
    <xf numFmtId="4" fontId="29" fillId="2" borderId="1" xfId="0" applyNumberFormat="1" applyFont="1" applyFill="1" applyBorder="1" applyAlignment="1">
      <alignment horizontal="center" vertical="center" wrapText="1"/>
    </xf>
    <xf numFmtId="4" fontId="25" fillId="2" borderId="1" xfId="0" applyNumberFormat="1" applyFont="1" applyFill="1" applyBorder="1" applyAlignment="1">
      <alignment horizontal="center" vertical="center" wrapText="1"/>
    </xf>
  </cellXfs>
  <cellStyles count="4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cel Built-in Normal" xfId="43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te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5"/>
    <cellStyle name="Обычный 3" xfId="44"/>
    <cellStyle name="Обычный 4" xfId="46"/>
    <cellStyle name="Финансовый" xfId="1" builtinId="3"/>
    <cellStyle name="Финансовый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3"/>
  <sheetViews>
    <sheetView tabSelected="1" workbookViewId="0">
      <pane xSplit="2" ySplit="6" topLeftCell="Q62" activePane="bottomRight" state="frozen"/>
      <selection pane="topRight" activeCell="C1" sqref="C1"/>
      <selection pane="bottomLeft" activeCell="A7" sqref="A7"/>
      <selection pane="bottomRight" activeCell="U73" sqref="U73"/>
    </sheetView>
  </sheetViews>
  <sheetFormatPr defaultRowHeight="14.25" x14ac:dyDescent="0.2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customWidth="1"/>
    <col min="8" max="8" width="18.140625" style="12" customWidth="1"/>
    <col min="9" max="22" width="18.140625" style="13" customWidth="1"/>
    <col min="23" max="16384" width="9.140625" style="8"/>
  </cols>
  <sheetData>
    <row r="1" spans="1:22" x14ac:dyDescent="0.2">
      <c r="A1" s="69"/>
      <c r="B1" s="70"/>
      <c r="C1" s="71"/>
      <c r="D1" s="71"/>
      <c r="E1" s="71"/>
      <c r="F1" s="71"/>
      <c r="G1" s="72"/>
      <c r="H1" s="73"/>
      <c r="I1" s="74"/>
      <c r="J1" s="74"/>
      <c r="K1" s="74"/>
      <c r="L1" s="75"/>
      <c r="M1" s="74"/>
      <c r="N1" s="74"/>
      <c r="O1" s="74"/>
      <c r="P1" s="74"/>
      <c r="Q1" s="74"/>
      <c r="R1" s="74"/>
      <c r="S1" s="74"/>
      <c r="T1" s="74"/>
      <c r="U1" s="74"/>
      <c r="V1" s="75" t="s">
        <v>117</v>
      </c>
    </row>
    <row r="2" spans="1:22" x14ac:dyDescent="0.2">
      <c r="A2" s="69"/>
      <c r="B2" s="70"/>
      <c r="C2" s="71"/>
      <c r="D2" s="71"/>
      <c r="E2" s="71"/>
      <c r="F2" s="71"/>
      <c r="G2" s="72"/>
      <c r="H2" s="73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5" t="s">
        <v>118</v>
      </c>
    </row>
    <row r="3" spans="1:22" ht="18" customHeight="1" x14ac:dyDescent="0.2">
      <c r="A3" s="76" t="s">
        <v>86</v>
      </c>
      <c r="B3" s="77"/>
      <c r="C3" s="78"/>
      <c r="D3" s="78"/>
      <c r="E3" s="78"/>
      <c r="F3" s="78"/>
      <c r="G3" s="79"/>
      <c r="H3" s="80"/>
      <c r="I3" s="80"/>
      <c r="J3" s="80"/>
      <c r="K3" s="80"/>
      <c r="L3" s="80"/>
      <c r="M3" s="74"/>
      <c r="N3" s="74"/>
      <c r="O3" s="74"/>
      <c r="P3" s="74"/>
      <c r="Q3" s="74"/>
      <c r="R3" s="74"/>
      <c r="S3" s="74"/>
      <c r="T3" s="74"/>
      <c r="U3" s="74"/>
      <c r="V3" s="75" t="s">
        <v>111</v>
      </c>
    </row>
    <row r="4" spans="1:22" s="17" customFormat="1" ht="57.75" customHeight="1" x14ac:dyDescent="0.2">
      <c r="A4" s="100" t="s">
        <v>0</v>
      </c>
      <c r="B4" s="101" t="s">
        <v>1</v>
      </c>
      <c r="C4" s="102" t="s">
        <v>79</v>
      </c>
      <c r="D4" s="102"/>
      <c r="E4" s="102"/>
      <c r="F4" s="102"/>
      <c r="G4" s="103" t="s">
        <v>73</v>
      </c>
      <c r="H4" s="98" t="s">
        <v>76</v>
      </c>
      <c r="I4" s="99" t="s">
        <v>71</v>
      </c>
      <c r="J4" s="99"/>
      <c r="K4" s="99"/>
      <c r="L4" s="99"/>
      <c r="M4" s="96" t="s">
        <v>82</v>
      </c>
      <c r="N4" s="96"/>
      <c r="O4" s="96"/>
      <c r="P4" s="96"/>
      <c r="Q4" s="96"/>
      <c r="R4" s="96" t="s">
        <v>83</v>
      </c>
      <c r="S4" s="96"/>
      <c r="T4" s="96"/>
      <c r="U4" s="96"/>
      <c r="V4" s="96"/>
    </row>
    <row r="5" spans="1:22" s="18" customFormat="1" ht="15" customHeight="1" x14ac:dyDescent="0.2">
      <c r="A5" s="100"/>
      <c r="B5" s="101"/>
      <c r="C5" s="97" t="s">
        <v>73</v>
      </c>
      <c r="D5" s="97"/>
      <c r="E5" s="97" t="s">
        <v>74</v>
      </c>
      <c r="F5" s="97"/>
      <c r="G5" s="104"/>
      <c r="H5" s="98"/>
      <c r="I5" s="99"/>
      <c r="J5" s="99"/>
      <c r="K5" s="99"/>
      <c r="L5" s="99"/>
      <c r="M5" s="98" t="s">
        <v>84</v>
      </c>
      <c r="N5" s="99" t="s">
        <v>65</v>
      </c>
      <c r="O5" s="99"/>
      <c r="P5" s="99"/>
      <c r="Q5" s="99"/>
      <c r="R5" s="98" t="s">
        <v>76</v>
      </c>
      <c r="S5" s="99" t="s">
        <v>65</v>
      </c>
      <c r="T5" s="99"/>
      <c r="U5" s="99"/>
      <c r="V5" s="99"/>
    </row>
    <row r="6" spans="1:22" s="21" customFormat="1" ht="66" customHeight="1" x14ac:dyDescent="0.2">
      <c r="A6" s="100"/>
      <c r="B6" s="101"/>
      <c r="C6" s="81" t="s">
        <v>72</v>
      </c>
      <c r="D6" s="81" t="s">
        <v>75</v>
      </c>
      <c r="E6" s="81" t="s">
        <v>72</v>
      </c>
      <c r="F6" s="81" t="s">
        <v>75</v>
      </c>
      <c r="G6" s="105"/>
      <c r="H6" s="98"/>
      <c r="I6" s="82" t="s">
        <v>66</v>
      </c>
      <c r="J6" s="82" t="s">
        <v>67</v>
      </c>
      <c r="K6" s="82" t="s">
        <v>68</v>
      </c>
      <c r="L6" s="82" t="s">
        <v>69</v>
      </c>
      <c r="M6" s="98"/>
      <c r="N6" s="82" t="s">
        <v>66</v>
      </c>
      <c r="O6" s="82" t="s">
        <v>67</v>
      </c>
      <c r="P6" s="82" t="s">
        <v>68</v>
      </c>
      <c r="Q6" s="82" t="s">
        <v>69</v>
      </c>
      <c r="R6" s="98"/>
      <c r="S6" s="82" t="s">
        <v>66</v>
      </c>
      <c r="T6" s="82" t="s">
        <v>67</v>
      </c>
      <c r="U6" s="82" t="s">
        <v>68</v>
      </c>
      <c r="V6" s="82" t="s">
        <v>69</v>
      </c>
    </row>
    <row r="7" spans="1:22" ht="15" customHeight="1" x14ac:dyDescent="0.2">
      <c r="A7" s="83">
        <v>1</v>
      </c>
      <c r="B7" s="84" t="s">
        <v>2</v>
      </c>
      <c r="C7" s="85">
        <v>222</v>
      </c>
      <c r="D7" s="85">
        <v>8167</v>
      </c>
      <c r="E7" s="85">
        <f t="shared" ref="E7:E30" si="0">C7/(C7+D7)</f>
        <v>2.6463225652640362E-2</v>
      </c>
      <c r="F7" s="85">
        <f t="shared" ref="F7:F30" si="1">1-E7</f>
        <v>0.97353677434735963</v>
      </c>
      <c r="G7" s="86">
        <f>C7+D7</f>
        <v>8389</v>
      </c>
      <c r="H7" s="87">
        <v>7796465.25</v>
      </c>
      <c r="I7" s="87">
        <f>ROUND(H7/4,2)</f>
        <v>1949116.31</v>
      </c>
      <c r="J7" s="87">
        <f t="shared" ref="J7:J70" si="2">I7</f>
        <v>1949116.31</v>
      </c>
      <c r="K7" s="87">
        <f t="shared" ref="K7:K70" si="3">I7</f>
        <v>1949116.31</v>
      </c>
      <c r="L7" s="87">
        <f t="shared" ref="L7:L70" si="4">H7-I7-J7-K7</f>
        <v>1949116.3199999994</v>
      </c>
      <c r="M7" s="88">
        <f>ROUND(H7*E7,2)</f>
        <v>206319.62</v>
      </c>
      <c r="N7" s="88">
        <f>ROUND(M7/4,2)</f>
        <v>51579.91</v>
      </c>
      <c r="O7" s="88">
        <f>N7</f>
        <v>51579.91</v>
      </c>
      <c r="P7" s="88">
        <f>N7</f>
        <v>51579.91</v>
      </c>
      <c r="Q7" s="88">
        <f>M7-N7-O7-P7</f>
        <v>51579.889999999985</v>
      </c>
      <c r="R7" s="88">
        <f>S7+T7+U7+V7</f>
        <v>7590145.6299999999</v>
      </c>
      <c r="S7" s="88">
        <f>I7-N7</f>
        <v>1897536.4000000001</v>
      </c>
      <c r="T7" s="88">
        <f>J7-O7</f>
        <v>1897536.4000000001</v>
      </c>
      <c r="U7" s="88">
        <f>K7-P7</f>
        <v>1897536.4000000001</v>
      </c>
      <c r="V7" s="88">
        <f>L7-Q7</f>
        <v>1897536.4299999995</v>
      </c>
    </row>
    <row r="8" spans="1:22" ht="15" customHeight="1" x14ac:dyDescent="0.2">
      <c r="A8" s="83">
        <v>2</v>
      </c>
      <c r="B8" s="84" t="s">
        <v>3</v>
      </c>
      <c r="C8" s="85">
        <v>1082</v>
      </c>
      <c r="D8" s="85">
        <v>13789</v>
      </c>
      <c r="E8" s="85">
        <f t="shared" si="0"/>
        <v>7.2759061260170801E-2</v>
      </c>
      <c r="F8" s="85">
        <f t="shared" si="1"/>
        <v>0.92724093873982916</v>
      </c>
      <c r="G8" s="86">
        <f t="shared" ref="G8:G71" si="5">C8+D8</f>
        <v>14871</v>
      </c>
      <c r="H8" s="87">
        <v>13537484</v>
      </c>
      <c r="I8" s="87">
        <f t="shared" ref="I8:I71" si="6">ROUND(H8/4,2)</f>
        <v>3384371</v>
      </c>
      <c r="J8" s="87">
        <f t="shared" si="2"/>
        <v>3384371</v>
      </c>
      <c r="K8" s="87">
        <f t="shared" si="3"/>
        <v>3384371</v>
      </c>
      <c r="L8" s="87">
        <f t="shared" si="4"/>
        <v>3384371</v>
      </c>
      <c r="M8" s="88">
        <f t="shared" ref="M8:M71" si="7">ROUND(H8*E8,2)</f>
        <v>984974.63</v>
      </c>
      <c r="N8" s="88">
        <f t="shared" ref="N8:N71" si="8">ROUND(M8/4,2)</f>
        <v>246243.66</v>
      </c>
      <c r="O8" s="88">
        <f t="shared" ref="O8:O71" si="9">N8</f>
        <v>246243.66</v>
      </c>
      <c r="P8" s="88">
        <f t="shared" ref="P8:P71" si="10">N8</f>
        <v>246243.66</v>
      </c>
      <c r="Q8" s="88">
        <f t="shared" ref="Q8:Q71" si="11">M8-N8-O8-P8</f>
        <v>246243.64999999994</v>
      </c>
      <c r="R8" s="88">
        <f t="shared" ref="R8:R71" si="12">S8+T8+U8+V8</f>
        <v>12552509.369999999</v>
      </c>
      <c r="S8" s="88">
        <f t="shared" ref="S8:V70" si="13">I8-N8</f>
        <v>3138127.34</v>
      </c>
      <c r="T8" s="88">
        <f t="shared" si="13"/>
        <v>3138127.34</v>
      </c>
      <c r="U8" s="88">
        <f t="shared" si="13"/>
        <v>3138127.34</v>
      </c>
      <c r="V8" s="88">
        <f t="shared" si="13"/>
        <v>3138127.35</v>
      </c>
    </row>
    <row r="9" spans="1:22" x14ac:dyDescent="0.2">
      <c r="A9" s="83">
        <v>3</v>
      </c>
      <c r="B9" s="84" t="s">
        <v>4</v>
      </c>
      <c r="C9" s="85">
        <v>17087</v>
      </c>
      <c r="D9" s="85">
        <v>474</v>
      </c>
      <c r="E9" s="85">
        <f t="shared" si="0"/>
        <v>0.97300837082170721</v>
      </c>
      <c r="F9" s="85">
        <f t="shared" si="1"/>
        <v>2.6991629178292786E-2</v>
      </c>
      <c r="G9" s="86">
        <f t="shared" si="5"/>
        <v>17561</v>
      </c>
      <c r="H9" s="87">
        <v>15524986.73</v>
      </c>
      <c r="I9" s="87">
        <f t="shared" si="6"/>
        <v>3881246.68</v>
      </c>
      <c r="J9" s="87">
        <f t="shared" si="2"/>
        <v>3881246.68</v>
      </c>
      <c r="K9" s="87">
        <f t="shared" si="3"/>
        <v>3881246.68</v>
      </c>
      <c r="L9" s="87">
        <f t="shared" si="4"/>
        <v>3881246.6900000009</v>
      </c>
      <c r="M9" s="88">
        <f t="shared" si="7"/>
        <v>15105942.050000001</v>
      </c>
      <c r="N9" s="88">
        <f t="shared" si="8"/>
        <v>3776485.51</v>
      </c>
      <c r="O9" s="88">
        <f t="shared" si="9"/>
        <v>3776485.51</v>
      </c>
      <c r="P9" s="88">
        <f t="shared" si="10"/>
        <v>3776485.51</v>
      </c>
      <c r="Q9" s="88">
        <f t="shared" si="11"/>
        <v>3776485.5200000014</v>
      </c>
      <c r="R9" s="88">
        <f t="shared" si="12"/>
        <v>419044.68000000063</v>
      </c>
      <c r="S9" s="88">
        <f t="shared" si="13"/>
        <v>104761.17000000039</v>
      </c>
      <c r="T9" s="88">
        <f t="shared" si="13"/>
        <v>104761.17000000039</v>
      </c>
      <c r="U9" s="88">
        <f t="shared" si="13"/>
        <v>104761.17000000039</v>
      </c>
      <c r="V9" s="88">
        <f t="shared" si="13"/>
        <v>104761.16999999946</v>
      </c>
    </row>
    <row r="10" spans="1:22" x14ac:dyDescent="0.2">
      <c r="A10" s="83">
        <v>4</v>
      </c>
      <c r="B10" s="84" t="s">
        <v>5</v>
      </c>
      <c r="C10" s="85">
        <v>1390</v>
      </c>
      <c r="D10" s="85">
        <v>11159</v>
      </c>
      <c r="E10" s="85">
        <f t="shared" si="0"/>
        <v>0.11076579807155949</v>
      </c>
      <c r="F10" s="85">
        <f t="shared" si="1"/>
        <v>0.88923420192844049</v>
      </c>
      <c r="G10" s="86">
        <f t="shared" si="5"/>
        <v>12549</v>
      </c>
      <c r="H10" s="87">
        <v>11949937.949999999</v>
      </c>
      <c r="I10" s="87">
        <f t="shared" si="6"/>
        <v>2987484.49</v>
      </c>
      <c r="J10" s="87">
        <f t="shared" si="2"/>
        <v>2987484.49</v>
      </c>
      <c r="K10" s="87">
        <f t="shared" si="3"/>
        <v>2987484.49</v>
      </c>
      <c r="L10" s="87">
        <f t="shared" si="4"/>
        <v>2987484.4799999986</v>
      </c>
      <c r="M10" s="88">
        <f t="shared" si="7"/>
        <v>1323644.4099999999</v>
      </c>
      <c r="N10" s="88">
        <f t="shared" si="8"/>
        <v>330911.09999999998</v>
      </c>
      <c r="O10" s="88">
        <f t="shared" si="9"/>
        <v>330911.09999999998</v>
      </c>
      <c r="P10" s="88">
        <f t="shared" si="10"/>
        <v>330911.09999999998</v>
      </c>
      <c r="Q10" s="88">
        <f t="shared" si="11"/>
        <v>330911.11</v>
      </c>
      <c r="R10" s="88">
        <f t="shared" si="12"/>
        <v>10626293.539999999</v>
      </c>
      <c r="S10" s="88">
        <f t="shared" si="13"/>
        <v>2656573.39</v>
      </c>
      <c r="T10" s="88">
        <f t="shared" si="13"/>
        <v>2656573.39</v>
      </c>
      <c r="U10" s="88">
        <f t="shared" si="13"/>
        <v>2656573.39</v>
      </c>
      <c r="V10" s="88">
        <f t="shared" si="13"/>
        <v>2656573.3699999987</v>
      </c>
    </row>
    <row r="11" spans="1:22" x14ac:dyDescent="0.2">
      <c r="A11" s="83">
        <v>5</v>
      </c>
      <c r="B11" s="84" t="s">
        <v>6</v>
      </c>
      <c r="C11" s="85">
        <v>4114</v>
      </c>
      <c r="D11" s="85">
        <v>21091</v>
      </c>
      <c r="E11" s="85">
        <f t="shared" si="0"/>
        <v>0.16322158301924222</v>
      </c>
      <c r="F11" s="85">
        <f t="shared" si="1"/>
        <v>0.83677841698075772</v>
      </c>
      <c r="G11" s="86">
        <f t="shared" si="5"/>
        <v>25205</v>
      </c>
      <c r="H11" s="87">
        <v>23348618.400000002</v>
      </c>
      <c r="I11" s="87">
        <f t="shared" si="6"/>
        <v>5837154.5999999996</v>
      </c>
      <c r="J11" s="87">
        <f t="shared" si="2"/>
        <v>5837154.5999999996</v>
      </c>
      <c r="K11" s="87">
        <f t="shared" si="3"/>
        <v>5837154.5999999996</v>
      </c>
      <c r="L11" s="87">
        <f t="shared" si="4"/>
        <v>5837154.6000000052</v>
      </c>
      <c r="M11" s="88">
        <f t="shared" si="7"/>
        <v>3810998.46</v>
      </c>
      <c r="N11" s="88">
        <f t="shared" si="8"/>
        <v>952749.62</v>
      </c>
      <c r="O11" s="88">
        <f t="shared" si="9"/>
        <v>952749.62</v>
      </c>
      <c r="P11" s="88">
        <f t="shared" si="10"/>
        <v>952749.62</v>
      </c>
      <c r="Q11" s="88">
        <f t="shared" si="11"/>
        <v>952749.59999999974</v>
      </c>
      <c r="R11" s="88">
        <f t="shared" si="12"/>
        <v>19537619.940000005</v>
      </c>
      <c r="S11" s="88">
        <f t="shared" si="13"/>
        <v>4884404.9799999995</v>
      </c>
      <c r="T11" s="88">
        <f t="shared" si="13"/>
        <v>4884404.9799999995</v>
      </c>
      <c r="U11" s="88">
        <f t="shared" si="13"/>
        <v>4884404.9799999995</v>
      </c>
      <c r="V11" s="88">
        <f t="shared" si="13"/>
        <v>4884405.0000000056</v>
      </c>
    </row>
    <row r="12" spans="1:22" x14ac:dyDescent="0.2">
      <c r="A12" s="83">
        <v>6</v>
      </c>
      <c r="B12" s="84" t="s">
        <v>7</v>
      </c>
      <c r="C12" s="85">
        <v>194</v>
      </c>
      <c r="D12" s="85">
        <v>8108</v>
      </c>
      <c r="E12" s="85">
        <f t="shared" si="0"/>
        <v>2.3367863165502288E-2</v>
      </c>
      <c r="F12" s="85">
        <f t="shared" si="1"/>
        <v>0.97663213683449768</v>
      </c>
      <c r="G12" s="86">
        <f t="shared" si="5"/>
        <v>8302</v>
      </c>
      <c r="H12" s="87">
        <v>7785429.6600000001</v>
      </c>
      <c r="I12" s="87">
        <f t="shared" si="6"/>
        <v>1946357.42</v>
      </c>
      <c r="J12" s="87">
        <f t="shared" si="2"/>
        <v>1946357.42</v>
      </c>
      <c r="K12" s="87">
        <f t="shared" si="3"/>
        <v>1946357.42</v>
      </c>
      <c r="L12" s="87">
        <f t="shared" si="4"/>
        <v>1946357.4000000004</v>
      </c>
      <c r="M12" s="88">
        <f t="shared" si="7"/>
        <v>181928.85</v>
      </c>
      <c r="N12" s="88">
        <f t="shared" si="8"/>
        <v>45482.21</v>
      </c>
      <c r="O12" s="88">
        <f t="shared" si="9"/>
        <v>45482.21</v>
      </c>
      <c r="P12" s="88">
        <f t="shared" si="10"/>
        <v>45482.21</v>
      </c>
      <c r="Q12" s="88">
        <f t="shared" si="11"/>
        <v>45482.220000000023</v>
      </c>
      <c r="R12" s="88">
        <f t="shared" si="12"/>
        <v>7603500.8100000005</v>
      </c>
      <c r="S12" s="88">
        <f t="shared" si="13"/>
        <v>1900875.21</v>
      </c>
      <c r="T12" s="88">
        <f t="shared" si="13"/>
        <v>1900875.21</v>
      </c>
      <c r="U12" s="88">
        <f t="shared" si="13"/>
        <v>1900875.21</v>
      </c>
      <c r="V12" s="88">
        <f t="shared" si="13"/>
        <v>1900875.1800000004</v>
      </c>
    </row>
    <row r="13" spans="1:22" x14ac:dyDescent="0.2">
      <c r="A13" s="83">
        <v>7</v>
      </c>
      <c r="B13" s="84" t="s">
        <v>8</v>
      </c>
      <c r="C13" s="85">
        <v>9931</v>
      </c>
      <c r="D13" s="85">
        <v>16516</v>
      </c>
      <c r="E13" s="85">
        <f t="shared" si="0"/>
        <v>0.37550572843800811</v>
      </c>
      <c r="F13" s="85">
        <f t="shared" si="1"/>
        <v>0.62449427156199189</v>
      </c>
      <c r="G13" s="86">
        <f t="shared" si="5"/>
        <v>26447</v>
      </c>
      <c r="H13" s="87">
        <v>23927639.48</v>
      </c>
      <c r="I13" s="87">
        <f t="shared" si="6"/>
        <v>5981909.8700000001</v>
      </c>
      <c r="J13" s="87">
        <f t="shared" si="2"/>
        <v>5981909.8700000001</v>
      </c>
      <c r="K13" s="87">
        <f t="shared" si="3"/>
        <v>5981909.8700000001</v>
      </c>
      <c r="L13" s="87">
        <f t="shared" si="4"/>
        <v>5981909.8699999982</v>
      </c>
      <c r="M13" s="88">
        <f t="shared" si="7"/>
        <v>8984965.6899999995</v>
      </c>
      <c r="N13" s="88">
        <f t="shared" si="8"/>
        <v>2246241.42</v>
      </c>
      <c r="O13" s="88">
        <f t="shared" si="9"/>
        <v>2246241.42</v>
      </c>
      <c r="P13" s="88">
        <f t="shared" si="10"/>
        <v>2246241.42</v>
      </c>
      <c r="Q13" s="88">
        <f t="shared" si="11"/>
        <v>2246241.4299999997</v>
      </c>
      <c r="R13" s="88">
        <f t="shared" si="12"/>
        <v>14942673.789999999</v>
      </c>
      <c r="S13" s="88">
        <f t="shared" si="13"/>
        <v>3735668.45</v>
      </c>
      <c r="T13" s="88">
        <f t="shared" si="13"/>
        <v>3735668.45</v>
      </c>
      <c r="U13" s="88">
        <f t="shared" si="13"/>
        <v>3735668.45</v>
      </c>
      <c r="V13" s="88">
        <f t="shared" si="13"/>
        <v>3735668.4399999985</v>
      </c>
    </row>
    <row r="14" spans="1:22" x14ac:dyDescent="0.2">
      <c r="A14" s="83">
        <v>8</v>
      </c>
      <c r="B14" s="84" t="s">
        <v>9</v>
      </c>
      <c r="C14" s="85">
        <v>1017</v>
      </c>
      <c r="D14" s="85">
        <v>19151</v>
      </c>
      <c r="E14" s="85">
        <f t="shared" si="0"/>
        <v>5.0426418088060296E-2</v>
      </c>
      <c r="F14" s="85">
        <f t="shared" si="1"/>
        <v>0.94957358191193975</v>
      </c>
      <c r="G14" s="86">
        <f t="shared" si="5"/>
        <v>20168</v>
      </c>
      <c r="H14" s="87">
        <v>18517844.949999999</v>
      </c>
      <c r="I14" s="87">
        <f t="shared" si="6"/>
        <v>4629461.24</v>
      </c>
      <c r="J14" s="87">
        <f t="shared" si="2"/>
        <v>4629461.24</v>
      </c>
      <c r="K14" s="87">
        <f t="shared" si="3"/>
        <v>4629461.24</v>
      </c>
      <c r="L14" s="87">
        <f t="shared" si="4"/>
        <v>4629461.2299999986</v>
      </c>
      <c r="M14" s="88">
        <f t="shared" si="7"/>
        <v>933788.59</v>
      </c>
      <c r="N14" s="88">
        <f t="shared" si="8"/>
        <v>233447.15</v>
      </c>
      <c r="O14" s="88">
        <f t="shared" si="9"/>
        <v>233447.15</v>
      </c>
      <c r="P14" s="88">
        <f t="shared" si="10"/>
        <v>233447.15</v>
      </c>
      <c r="Q14" s="88">
        <f t="shared" si="11"/>
        <v>233447.13999999993</v>
      </c>
      <c r="R14" s="88">
        <f t="shared" si="12"/>
        <v>17584056.359999999</v>
      </c>
      <c r="S14" s="88">
        <f t="shared" si="13"/>
        <v>4396014.09</v>
      </c>
      <c r="T14" s="88">
        <f t="shared" si="13"/>
        <v>4396014.09</v>
      </c>
      <c r="U14" s="88">
        <f t="shared" si="13"/>
        <v>4396014.09</v>
      </c>
      <c r="V14" s="88">
        <f t="shared" si="13"/>
        <v>4396014.0899999989</v>
      </c>
    </row>
    <row r="15" spans="1:22" x14ac:dyDescent="0.2">
      <c r="A15" s="83">
        <v>9</v>
      </c>
      <c r="B15" s="84" t="s">
        <v>10</v>
      </c>
      <c r="C15" s="85">
        <v>42487</v>
      </c>
      <c r="D15" s="85">
        <v>4862</v>
      </c>
      <c r="E15" s="85">
        <f t="shared" si="0"/>
        <v>0.89731567720543204</v>
      </c>
      <c r="F15" s="85">
        <f t="shared" si="1"/>
        <v>0.10268432279456796</v>
      </c>
      <c r="G15" s="86"/>
      <c r="H15" s="87">
        <v>0</v>
      </c>
      <c r="I15" s="87">
        <f t="shared" si="6"/>
        <v>0</v>
      </c>
      <c r="J15" s="87">
        <f t="shared" si="2"/>
        <v>0</v>
      </c>
      <c r="K15" s="87">
        <f t="shared" si="3"/>
        <v>0</v>
      </c>
      <c r="L15" s="87">
        <f t="shared" si="4"/>
        <v>0</v>
      </c>
      <c r="M15" s="88">
        <f t="shared" si="7"/>
        <v>0</v>
      </c>
      <c r="N15" s="88">
        <f t="shared" si="8"/>
        <v>0</v>
      </c>
      <c r="O15" s="88">
        <f t="shared" si="9"/>
        <v>0</v>
      </c>
      <c r="P15" s="88">
        <f t="shared" si="10"/>
        <v>0</v>
      </c>
      <c r="Q15" s="88">
        <f t="shared" si="11"/>
        <v>0</v>
      </c>
      <c r="R15" s="88">
        <f t="shared" si="12"/>
        <v>0</v>
      </c>
      <c r="S15" s="88">
        <f t="shared" si="13"/>
        <v>0</v>
      </c>
      <c r="T15" s="88">
        <f t="shared" si="13"/>
        <v>0</v>
      </c>
      <c r="U15" s="88">
        <f t="shared" si="13"/>
        <v>0</v>
      </c>
      <c r="V15" s="88">
        <f t="shared" si="13"/>
        <v>0</v>
      </c>
    </row>
    <row r="16" spans="1:22" x14ac:dyDescent="0.2">
      <c r="A16" s="83">
        <v>10</v>
      </c>
      <c r="B16" s="84" t="s">
        <v>54</v>
      </c>
      <c r="C16" s="85">
        <v>2504</v>
      </c>
      <c r="D16" s="85">
        <v>26391</v>
      </c>
      <c r="E16" s="85">
        <f t="shared" si="0"/>
        <v>8.6658591451808265E-2</v>
      </c>
      <c r="F16" s="85">
        <f t="shared" si="1"/>
        <v>0.91334140854819168</v>
      </c>
      <c r="G16" s="86">
        <f t="shared" si="5"/>
        <v>28895</v>
      </c>
      <c r="H16" s="87">
        <v>26536313.940000001</v>
      </c>
      <c r="I16" s="87">
        <f t="shared" si="6"/>
        <v>6634078.4900000002</v>
      </c>
      <c r="J16" s="87">
        <f t="shared" si="2"/>
        <v>6634078.4900000002</v>
      </c>
      <c r="K16" s="87">
        <f t="shared" si="3"/>
        <v>6634078.4900000002</v>
      </c>
      <c r="L16" s="87">
        <f t="shared" si="4"/>
        <v>6634078.4700000025</v>
      </c>
      <c r="M16" s="88">
        <f t="shared" si="7"/>
        <v>2299599.59</v>
      </c>
      <c r="N16" s="88">
        <f t="shared" si="8"/>
        <v>574899.9</v>
      </c>
      <c r="O16" s="88">
        <f t="shared" si="9"/>
        <v>574899.9</v>
      </c>
      <c r="P16" s="88">
        <f t="shared" si="10"/>
        <v>574899.9</v>
      </c>
      <c r="Q16" s="88">
        <f t="shared" si="11"/>
        <v>574899.89</v>
      </c>
      <c r="R16" s="88">
        <f t="shared" si="12"/>
        <v>24236714.350000001</v>
      </c>
      <c r="S16" s="88">
        <f t="shared" si="13"/>
        <v>6059178.5899999999</v>
      </c>
      <c r="T16" s="88">
        <f t="shared" si="13"/>
        <v>6059178.5899999999</v>
      </c>
      <c r="U16" s="88">
        <f t="shared" si="13"/>
        <v>6059178.5899999999</v>
      </c>
      <c r="V16" s="88">
        <f t="shared" si="13"/>
        <v>6059178.5800000029</v>
      </c>
    </row>
    <row r="17" spans="1:22" x14ac:dyDescent="0.2">
      <c r="A17" s="83">
        <v>11</v>
      </c>
      <c r="B17" s="84" t="s">
        <v>11</v>
      </c>
      <c r="C17" s="85">
        <v>13349</v>
      </c>
      <c r="D17" s="85">
        <v>623</v>
      </c>
      <c r="E17" s="85">
        <f t="shared" si="0"/>
        <v>0.95541082164328661</v>
      </c>
      <c r="F17" s="85">
        <f t="shared" si="1"/>
        <v>4.4589178356713388E-2</v>
      </c>
      <c r="G17" s="86">
        <f t="shared" si="5"/>
        <v>13972</v>
      </c>
      <c r="H17" s="87">
        <v>12490553.660000002</v>
      </c>
      <c r="I17" s="87">
        <f t="shared" si="6"/>
        <v>3122638.42</v>
      </c>
      <c r="J17" s="87">
        <f t="shared" si="2"/>
        <v>3122638.42</v>
      </c>
      <c r="K17" s="87">
        <f t="shared" si="3"/>
        <v>3122638.42</v>
      </c>
      <c r="L17" s="87">
        <f t="shared" si="4"/>
        <v>3122638.4000000022</v>
      </c>
      <c r="M17" s="88">
        <f t="shared" si="7"/>
        <v>11933610.140000001</v>
      </c>
      <c r="N17" s="88">
        <f t="shared" si="8"/>
        <v>2983402.54</v>
      </c>
      <c r="O17" s="88">
        <f t="shared" si="9"/>
        <v>2983402.54</v>
      </c>
      <c r="P17" s="88">
        <f t="shared" si="10"/>
        <v>2983402.54</v>
      </c>
      <c r="Q17" s="88">
        <f t="shared" si="11"/>
        <v>2983402.5200000014</v>
      </c>
      <c r="R17" s="88">
        <f t="shared" si="12"/>
        <v>556943.52000000048</v>
      </c>
      <c r="S17" s="88">
        <f t="shared" si="13"/>
        <v>139235.87999999989</v>
      </c>
      <c r="T17" s="88">
        <f t="shared" si="13"/>
        <v>139235.87999999989</v>
      </c>
      <c r="U17" s="88">
        <f t="shared" si="13"/>
        <v>139235.87999999989</v>
      </c>
      <c r="V17" s="88">
        <f t="shared" si="13"/>
        <v>139235.88000000082</v>
      </c>
    </row>
    <row r="18" spans="1:22" x14ac:dyDescent="0.2">
      <c r="A18" s="83">
        <v>12</v>
      </c>
      <c r="B18" s="84" t="s">
        <v>12</v>
      </c>
      <c r="C18" s="85">
        <v>5281</v>
      </c>
      <c r="D18" s="85">
        <v>10241</v>
      </c>
      <c r="E18" s="85">
        <f t="shared" si="0"/>
        <v>0.34022677490014175</v>
      </c>
      <c r="F18" s="85">
        <f t="shared" si="1"/>
        <v>0.65977322509985825</v>
      </c>
      <c r="G18" s="86">
        <f t="shared" si="5"/>
        <v>15522</v>
      </c>
      <c r="H18" s="87">
        <v>14006865.029999999</v>
      </c>
      <c r="I18" s="87">
        <f t="shared" si="6"/>
        <v>3501716.26</v>
      </c>
      <c r="J18" s="87">
        <f t="shared" si="2"/>
        <v>3501716.26</v>
      </c>
      <c r="K18" s="87">
        <f t="shared" si="3"/>
        <v>3501716.26</v>
      </c>
      <c r="L18" s="87">
        <f t="shared" si="4"/>
        <v>3501716.25</v>
      </c>
      <c r="M18" s="88">
        <f t="shared" si="7"/>
        <v>4765510.5199999996</v>
      </c>
      <c r="N18" s="88">
        <f t="shared" si="8"/>
        <v>1191377.6299999999</v>
      </c>
      <c r="O18" s="88">
        <f t="shared" si="9"/>
        <v>1191377.6299999999</v>
      </c>
      <c r="P18" s="88">
        <f t="shared" si="10"/>
        <v>1191377.6299999999</v>
      </c>
      <c r="Q18" s="88">
        <f t="shared" si="11"/>
        <v>1191377.6299999999</v>
      </c>
      <c r="R18" s="88">
        <f t="shared" si="12"/>
        <v>9241354.5099999998</v>
      </c>
      <c r="S18" s="88">
        <f t="shared" si="13"/>
        <v>2310338.63</v>
      </c>
      <c r="T18" s="88">
        <f t="shared" si="13"/>
        <v>2310338.63</v>
      </c>
      <c r="U18" s="88">
        <f t="shared" si="13"/>
        <v>2310338.63</v>
      </c>
      <c r="V18" s="88">
        <f t="shared" si="13"/>
        <v>2310338.62</v>
      </c>
    </row>
    <row r="19" spans="1:22" x14ac:dyDescent="0.2">
      <c r="A19" s="83">
        <v>13</v>
      </c>
      <c r="B19" s="84" t="s">
        <v>13</v>
      </c>
      <c r="C19" s="85">
        <v>765</v>
      </c>
      <c r="D19" s="85">
        <v>14441</v>
      </c>
      <c r="E19" s="85">
        <f t="shared" si="0"/>
        <v>5.0309088517690385E-2</v>
      </c>
      <c r="F19" s="85">
        <f t="shared" si="1"/>
        <v>0.94969091148230966</v>
      </c>
      <c r="G19" s="86">
        <f t="shared" si="5"/>
        <v>15206</v>
      </c>
      <c r="H19" s="87">
        <v>14289111.57</v>
      </c>
      <c r="I19" s="87">
        <f t="shared" si="6"/>
        <v>3572277.89</v>
      </c>
      <c r="J19" s="87">
        <f t="shared" si="2"/>
        <v>3572277.89</v>
      </c>
      <c r="K19" s="87">
        <f t="shared" si="3"/>
        <v>3572277.89</v>
      </c>
      <c r="L19" s="87">
        <f t="shared" si="4"/>
        <v>3572277.899999999</v>
      </c>
      <c r="M19" s="88">
        <f t="shared" si="7"/>
        <v>718872.18</v>
      </c>
      <c r="N19" s="88">
        <f t="shared" si="8"/>
        <v>179718.05</v>
      </c>
      <c r="O19" s="88">
        <f t="shared" si="9"/>
        <v>179718.05</v>
      </c>
      <c r="P19" s="88">
        <f t="shared" si="10"/>
        <v>179718.05</v>
      </c>
      <c r="Q19" s="88">
        <f t="shared" si="11"/>
        <v>179718.03000000014</v>
      </c>
      <c r="R19" s="88">
        <f t="shared" si="12"/>
        <v>13570239.390000001</v>
      </c>
      <c r="S19" s="88">
        <f t="shared" si="13"/>
        <v>3392559.8400000003</v>
      </c>
      <c r="T19" s="88">
        <f t="shared" si="13"/>
        <v>3392559.8400000003</v>
      </c>
      <c r="U19" s="88">
        <f t="shared" si="13"/>
        <v>3392559.8400000003</v>
      </c>
      <c r="V19" s="88">
        <f t="shared" si="13"/>
        <v>3392559.8699999987</v>
      </c>
    </row>
    <row r="20" spans="1:22" x14ac:dyDescent="0.2">
      <c r="A20" s="83">
        <v>14</v>
      </c>
      <c r="B20" s="84" t="s">
        <v>14</v>
      </c>
      <c r="C20" s="85">
        <v>146</v>
      </c>
      <c r="D20" s="85">
        <v>10746</v>
      </c>
      <c r="E20" s="85">
        <f t="shared" si="0"/>
        <v>1.3404333455747338E-2</v>
      </c>
      <c r="F20" s="85">
        <f t="shared" si="1"/>
        <v>0.98659566654425268</v>
      </c>
      <c r="G20" s="86">
        <f t="shared" si="5"/>
        <v>10892</v>
      </c>
      <c r="H20" s="87">
        <v>9701708.9400000013</v>
      </c>
      <c r="I20" s="87">
        <f t="shared" si="6"/>
        <v>2425427.2400000002</v>
      </c>
      <c r="J20" s="87">
        <f t="shared" si="2"/>
        <v>2425427.2400000002</v>
      </c>
      <c r="K20" s="87">
        <f t="shared" si="3"/>
        <v>2425427.2400000002</v>
      </c>
      <c r="L20" s="87">
        <f t="shared" si="4"/>
        <v>2425427.2200000007</v>
      </c>
      <c r="M20" s="88">
        <f t="shared" si="7"/>
        <v>130044.94</v>
      </c>
      <c r="N20" s="88">
        <f t="shared" si="8"/>
        <v>32511.24</v>
      </c>
      <c r="O20" s="88">
        <f t="shared" si="9"/>
        <v>32511.24</v>
      </c>
      <c r="P20" s="88">
        <f t="shared" si="10"/>
        <v>32511.24</v>
      </c>
      <c r="Q20" s="88">
        <f t="shared" si="11"/>
        <v>32511.21999999999</v>
      </c>
      <c r="R20" s="88">
        <f t="shared" si="12"/>
        <v>9571664</v>
      </c>
      <c r="S20" s="88">
        <f t="shared" si="13"/>
        <v>2392916</v>
      </c>
      <c r="T20" s="88">
        <f t="shared" si="13"/>
        <v>2392916</v>
      </c>
      <c r="U20" s="88">
        <f t="shared" si="13"/>
        <v>2392916</v>
      </c>
      <c r="V20" s="88">
        <f t="shared" si="13"/>
        <v>2392916.0000000005</v>
      </c>
    </row>
    <row r="21" spans="1:22" x14ac:dyDescent="0.2">
      <c r="A21" s="83">
        <v>15</v>
      </c>
      <c r="B21" s="84" t="s">
        <v>15</v>
      </c>
      <c r="C21" s="85">
        <v>16169</v>
      </c>
      <c r="D21" s="85">
        <v>1386</v>
      </c>
      <c r="E21" s="85">
        <f t="shared" si="0"/>
        <v>0.92104813443463396</v>
      </c>
      <c r="F21" s="85">
        <f t="shared" si="1"/>
        <v>7.8951865565366042E-2</v>
      </c>
      <c r="G21" s="86">
        <f t="shared" si="5"/>
        <v>17555</v>
      </c>
      <c r="H21" s="87">
        <v>15834042.99</v>
      </c>
      <c r="I21" s="87">
        <f t="shared" si="6"/>
        <v>3958510.75</v>
      </c>
      <c r="J21" s="87">
        <f t="shared" si="2"/>
        <v>3958510.75</v>
      </c>
      <c r="K21" s="87">
        <f t="shared" si="3"/>
        <v>3958510.75</v>
      </c>
      <c r="L21" s="87">
        <f t="shared" si="4"/>
        <v>3958510.74</v>
      </c>
      <c r="M21" s="88">
        <f t="shared" si="7"/>
        <v>14583915.76</v>
      </c>
      <c r="N21" s="88">
        <f t="shared" si="8"/>
        <v>3645978.94</v>
      </c>
      <c r="O21" s="88">
        <f t="shared" si="9"/>
        <v>3645978.94</v>
      </c>
      <c r="P21" s="88">
        <f t="shared" si="10"/>
        <v>3645978.94</v>
      </c>
      <c r="Q21" s="88">
        <f t="shared" si="11"/>
        <v>3645978.9400000009</v>
      </c>
      <c r="R21" s="88">
        <f t="shared" si="12"/>
        <v>1250127.2299999995</v>
      </c>
      <c r="S21" s="88">
        <f t="shared" si="13"/>
        <v>312531.81000000006</v>
      </c>
      <c r="T21" s="88">
        <f t="shared" si="13"/>
        <v>312531.81000000006</v>
      </c>
      <c r="U21" s="88">
        <f t="shared" si="13"/>
        <v>312531.81000000006</v>
      </c>
      <c r="V21" s="88">
        <f t="shared" si="13"/>
        <v>312531.79999999935</v>
      </c>
    </row>
    <row r="22" spans="1:22" x14ac:dyDescent="0.2">
      <c r="A22" s="83">
        <v>16</v>
      </c>
      <c r="B22" s="84" t="s">
        <v>16</v>
      </c>
      <c r="C22" s="85">
        <v>833</v>
      </c>
      <c r="D22" s="85">
        <v>9705</v>
      </c>
      <c r="E22" s="85">
        <f t="shared" si="0"/>
        <v>7.9047257544126018E-2</v>
      </c>
      <c r="F22" s="85">
        <f t="shared" si="1"/>
        <v>0.920952742455874</v>
      </c>
      <c r="G22" s="86">
        <f t="shared" si="5"/>
        <v>10538</v>
      </c>
      <c r="H22" s="87">
        <v>9399073.4700000007</v>
      </c>
      <c r="I22" s="87">
        <f t="shared" si="6"/>
        <v>2349768.37</v>
      </c>
      <c r="J22" s="87">
        <f t="shared" si="2"/>
        <v>2349768.37</v>
      </c>
      <c r="K22" s="87">
        <f t="shared" si="3"/>
        <v>2349768.37</v>
      </c>
      <c r="L22" s="87">
        <f t="shared" si="4"/>
        <v>2349768.3600000003</v>
      </c>
      <c r="M22" s="88">
        <f t="shared" si="7"/>
        <v>742970.98</v>
      </c>
      <c r="N22" s="88">
        <f t="shared" si="8"/>
        <v>185742.75</v>
      </c>
      <c r="O22" s="88">
        <f t="shared" si="9"/>
        <v>185742.75</v>
      </c>
      <c r="P22" s="88">
        <f t="shared" si="10"/>
        <v>185742.75</v>
      </c>
      <c r="Q22" s="88">
        <f t="shared" si="11"/>
        <v>185742.72999999998</v>
      </c>
      <c r="R22" s="88">
        <f t="shared" si="12"/>
        <v>8656102.4900000002</v>
      </c>
      <c r="S22" s="88">
        <f t="shared" si="13"/>
        <v>2164025.62</v>
      </c>
      <c r="T22" s="88">
        <f t="shared" si="13"/>
        <v>2164025.62</v>
      </c>
      <c r="U22" s="88">
        <f t="shared" si="13"/>
        <v>2164025.62</v>
      </c>
      <c r="V22" s="88">
        <f t="shared" si="13"/>
        <v>2164025.6300000004</v>
      </c>
    </row>
    <row r="23" spans="1:22" x14ac:dyDescent="0.2">
      <c r="A23" s="83">
        <v>17</v>
      </c>
      <c r="B23" s="84" t="s">
        <v>17</v>
      </c>
      <c r="C23" s="85">
        <v>93</v>
      </c>
      <c r="D23" s="85">
        <v>9525</v>
      </c>
      <c r="E23" s="85">
        <f t="shared" si="0"/>
        <v>9.6693699313786657E-3</v>
      </c>
      <c r="F23" s="85">
        <f t="shared" si="1"/>
        <v>0.99033063006862132</v>
      </c>
      <c r="G23" s="86">
        <f t="shared" si="5"/>
        <v>9618</v>
      </c>
      <c r="H23" s="87">
        <v>8849568.7500000019</v>
      </c>
      <c r="I23" s="87">
        <f t="shared" si="6"/>
        <v>2212392.19</v>
      </c>
      <c r="J23" s="87">
        <f t="shared" si="2"/>
        <v>2212392.19</v>
      </c>
      <c r="K23" s="87">
        <f t="shared" si="3"/>
        <v>2212392.19</v>
      </c>
      <c r="L23" s="87">
        <f t="shared" si="4"/>
        <v>2212392.180000003</v>
      </c>
      <c r="M23" s="88">
        <f t="shared" si="7"/>
        <v>85569.75</v>
      </c>
      <c r="N23" s="88">
        <f t="shared" si="8"/>
        <v>21392.44</v>
      </c>
      <c r="O23" s="88">
        <f t="shared" si="9"/>
        <v>21392.44</v>
      </c>
      <c r="P23" s="88">
        <f t="shared" si="10"/>
        <v>21392.44</v>
      </c>
      <c r="Q23" s="88">
        <f t="shared" si="11"/>
        <v>21392.429999999997</v>
      </c>
      <c r="R23" s="88">
        <f t="shared" si="12"/>
        <v>8763999.0000000037</v>
      </c>
      <c r="S23" s="88">
        <f t="shared" si="13"/>
        <v>2190999.75</v>
      </c>
      <c r="T23" s="88">
        <f t="shared" si="13"/>
        <v>2190999.75</v>
      </c>
      <c r="U23" s="88">
        <f t="shared" si="13"/>
        <v>2190999.75</v>
      </c>
      <c r="V23" s="88">
        <f t="shared" si="13"/>
        <v>2190999.7500000028</v>
      </c>
    </row>
    <row r="24" spans="1:22" x14ac:dyDescent="0.2">
      <c r="A24" s="83">
        <v>18</v>
      </c>
      <c r="B24" s="84" t="s">
        <v>18</v>
      </c>
      <c r="C24" s="85">
        <v>1178</v>
      </c>
      <c r="D24" s="85">
        <v>13087</v>
      </c>
      <c r="E24" s="85">
        <f t="shared" si="0"/>
        <v>8.2579740623904663E-2</v>
      </c>
      <c r="F24" s="85">
        <f t="shared" si="1"/>
        <v>0.91742025937609539</v>
      </c>
      <c r="G24" s="86">
        <f t="shared" si="5"/>
        <v>14265</v>
      </c>
      <c r="H24" s="87">
        <v>13203180.190000001</v>
      </c>
      <c r="I24" s="87">
        <f t="shared" si="6"/>
        <v>3300795.05</v>
      </c>
      <c r="J24" s="87">
        <f t="shared" si="2"/>
        <v>3300795.05</v>
      </c>
      <c r="K24" s="87">
        <f t="shared" si="3"/>
        <v>3300795.05</v>
      </c>
      <c r="L24" s="87">
        <f t="shared" si="4"/>
        <v>3300795.040000001</v>
      </c>
      <c r="M24" s="88">
        <f t="shared" si="7"/>
        <v>1090315.2</v>
      </c>
      <c r="N24" s="88">
        <f t="shared" si="8"/>
        <v>272578.8</v>
      </c>
      <c r="O24" s="88">
        <f t="shared" si="9"/>
        <v>272578.8</v>
      </c>
      <c r="P24" s="88">
        <f t="shared" si="10"/>
        <v>272578.8</v>
      </c>
      <c r="Q24" s="88">
        <f t="shared" si="11"/>
        <v>272578.79999999987</v>
      </c>
      <c r="R24" s="88">
        <f t="shared" si="12"/>
        <v>12112864.990000002</v>
      </c>
      <c r="S24" s="88">
        <f t="shared" si="13"/>
        <v>3028216.25</v>
      </c>
      <c r="T24" s="88">
        <f t="shared" si="13"/>
        <v>3028216.25</v>
      </c>
      <c r="U24" s="88">
        <f t="shared" si="13"/>
        <v>3028216.25</v>
      </c>
      <c r="V24" s="88">
        <f t="shared" si="13"/>
        <v>3028216.2400000012</v>
      </c>
    </row>
    <row r="25" spans="1:22" x14ac:dyDescent="0.2">
      <c r="A25" s="83">
        <v>19</v>
      </c>
      <c r="B25" s="84" t="s">
        <v>19</v>
      </c>
      <c r="C25" s="85">
        <v>513</v>
      </c>
      <c r="D25" s="85">
        <v>4928</v>
      </c>
      <c r="E25" s="85">
        <f t="shared" si="0"/>
        <v>9.4284138945046864E-2</v>
      </c>
      <c r="F25" s="85">
        <f t="shared" si="1"/>
        <v>0.90571586105495316</v>
      </c>
      <c r="G25" s="86">
        <f t="shared" si="5"/>
        <v>5441</v>
      </c>
      <c r="H25" s="87">
        <v>4887456.4000000004</v>
      </c>
      <c r="I25" s="87">
        <f t="shared" si="6"/>
        <v>1221864.1000000001</v>
      </c>
      <c r="J25" s="87">
        <f t="shared" si="2"/>
        <v>1221864.1000000001</v>
      </c>
      <c r="K25" s="87">
        <f t="shared" si="3"/>
        <v>1221864.1000000001</v>
      </c>
      <c r="L25" s="87">
        <f t="shared" si="4"/>
        <v>1221864.1000000001</v>
      </c>
      <c r="M25" s="88">
        <f t="shared" si="7"/>
        <v>460809.62</v>
      </c>
      <c r="N25" s="88">
        <f t="shared" si="8"/>
        <v>115202.41</v>
      </c>
      <c r="O25" s="88">
        <f t="shared" si="9"/>
        <v>115202.41</v>
      </c>
      <c r="P25" s="88">
        <f t="shared" si="10"/>
        <v>115202.41</v>
      </c>
      <c r="Q25" s="88">
        <f t="shared" si="11"/>
        <v>115202.38999999996</v>
      </c>
      <c r="R25" s="88">
        <f t="shared" si="12"/>
        <v>4426646.78</v>
      </c>
      <c r="S25" s="88">
        <f t="shared" si="13"/>
        <v>1106661.6900000002</v>
      </c>
      <c r="T25" s="88">
        <f t="shared" si="13"/>
        <v>1106661.6900000002</v>
      </c>
      <c r="U25" s="88">
        <f t="shared" si="13"/>
        <v>1106661.6900000002</v>
      </c>
      <c r="V25" s="88">
        <f t="shared" si="13"/>
        <v>1106661.7100000002</v>
      </c>
    </row>
    <row r="26" spans="1:22" x14ac:dyDescent="0.2">
      <c r="A26" s="83">
        <v>20</v>
      </c>
      <c r="B26" s="84" t="s">
        <v>20</v>
      </c>
      <c r="C26" s="85">
        <v>9717</v>
      </c>
      <c r="D26" s="85">
        <v>14286</v>
      </c>
      <c r="E26" s="85">
        <f t="shared" si="0"/>
        <v>0.40482439695038119</v>
      </c>
      <c r="F26" s="85">
        <f t="shared" si="1"/>
        <v>0.59517560304961881</v>
      </c>
      <c r="G26" s="86"/>
      <c r="H26" s="87">
        <v>0</v>
      </c>
      <c r="I26" s="87">
        <f t="shared" si="6"/>
        <v>0</v>
      </c>
      <c r="J26" s="87">
        <f t="shared" si="2"/>
        <v>0</v>
      </c>
      <c r="K26" s="87">
        <f t="shared" si="3"/>
        <v>0</v>
      </c>
      <c r="L26" s="87">
        <f t="shared" si="4"/>
        <v>0</v>
      </c>
      <c r="M26" s="88">
        <f t="shared" si="7"/>
        <v>0</v>
      </c>
      <c r="N26" s="88">
        <f t="shared" si="8"/>
        <v>0</v>
      </c>
      <c r="O26" s="88">
        <f t="shared" si="9"/>
        <v>0</v>
      </c>
      <c r="P26" s="88">
        <f t="shared" si="10"/>
        <v>0</v>
      </c>
      <c r="Q26" s="88">
        <f t="shared" si="11"/>
        <v>0</v>
      </c>
      <c r="R26" s="88">
        <f t="shared" si="12"/>
        <v>0</v>
      </c>
      <c r="S26" s="88">
        <f t="shared" si="13"/>
        <v>0</v>
      </c>
      <c r="T26" s="88">
        <f t="shared" si="13"/>
        <v>0</v>
      </c>
      <c r="U26" s="88">
        <f t="shared" si="13"/>
        <v>0</v>
      </c>
      <c r="V26" s="88">
        <f t="shared" si="13"/>
        <v>0</v>
      </c>
    </row>
    <row r="27" spans="1:22" x14ac:dyDescent="0.2">
      <c r="A27" s="83">
        <v>21</v>
      </c>
      <c r="B27" s="84" t="s">
        <v>21</v>
      </c>
      <c r="C27" s="85">
        <v>1289</v>
      </c>
      <c r="D27" s="85">
        <v>13610</v>
      </c>
      <c r="E27" s="85">
        <f t="shared" si="0"/>
        <v>8.6515873548560301E-2</v>
      </c>
      <c r="F27" s="85">
        <f t="shared" si="1"/>
        <v>0.91348412645143973</v>
      </c>
      <c r="G27" s="86">
        <f t="shared" si="5"/>
        <v>14899</v>
      </c>
      <c r="H27" s="87">
        <v>13663090.500000002</v>
      </c>
      <c r="I27" s="87">
        <f t="shared" si="6"/>
        <v>3415772.63</v>
      </c>
      <c r="J27" s="87">
        <f t="shared" si="2"/>
        <v>3415772.63</v>
      </c>
      <c r="K27" s="87">
        <f t="shared" si="3"/>
        <v>3415772.63</v>
      </c>
      <c r="L27" s="87">
        <f t="shared" si="4"/>
        <v>3415772.6100000013</v>
      </c>
      <c r="M27" s="88">
        <f t="shared" si="7"/>
        <v>1182074.21</v>
      </c>
      <c r="N27" s="88">
        <f t="shared" si="8"/>
        <v>295518.55</v>
      </c>
      <c r="O27" s="88">
        <f t="shared" si="9"/>
        <v>295518.55</v>
      </c>
      <c r="P27" s="88">
        <f t="shared" si="10"/>
        <v>295518.55</v>
      </c>
      <c r="Q27" s="88">
        <f t="shared" si="11"/>
        <v>295518.55999999988</v>
      </c>
      <c r="R27" s="88">
        <f t="shared" si="12"/>
        <v>12481016.290000001</v>
      </c>
      <c r="S27" s="88">
        <f t="shared" si="13"/>
        <v>3120254.08</v>
      </c>
      <c r="T27" s="88">
        <f t="shared" si="13"/>
        <v>3120254.08</v>
      </c>
      <c r="U27" s="88">
        <f t="shared" si="13"/>
        <v>3120254.08</v>
      </c>
      <c r="V27" s="88">
        <f t="shared" si="13"/>
        <v>3120254.0500000012</v>
      </c>
    </row>
    <row r="28" spans="1:22" x14ac:dyDescent="0.2">
      <c r="A28" s="83">
        <v>22</v>
      </c>
      <c r="B28" s="84" t="s">
        <v>22</v>
      </c>
      <c r="C28" s="85">
        <v>4526</v>
      </c>
      <c r="D28" s="85">
        <v>20779</v>
      </c>
      <c r="E28" s="85">
        <f t="shared" si="0"/>
        <v>0.17885793321477969</v>
      </c>
      <c r="F28" s="85">
        <f t="shared" si="1"/>
        <v>0.82114206678522028</v>
      </c>
      <c r="G28" s="86">
        <f t="shared" si="5"/>
        <v>25305</v>
      </c>
      <c r="H28" s="87">
        <v>22337844.279999997</v>
      </c>
      <c r="I28" s="87">
        <f t="shared" si="6"/>
        <v>5584461.0700000003</v>
      </c>
      <c r="J28" s="87">
        <f t="shared" si="2"/>
        <v>5584461.0700000003</v>
      </c>
      <c r="K28" s="87">
        <f t="shared" si="3"/>
        <v>5584461.0700000003</v>
      </c>
      <c r="L28" s="87">
        <f t="shared" si="4"/>
        <v>5584461.0699999966</v>
      </c>
      <c r="M28" s="88">
        <f t="shared" si="7"/>
        <v>3995300.66</v>
      </c>
      <c r="N28" s="88">
        <f t="shared" si="8"/>
        <v>998825.17</v>
      </c>
      <c r="O28" s="88">
        <f t="shared" si="9"/>
        <v>998825.17</v>
      </c>
      <c r="P28" s="88">
        <f t="shared" si="10"/>
        <v>998825.17</v>
      </c>
      <c r="Q28" s="88">
        <f t="shared" si="11"/>
        <v>998825.15000000026</v>
      </c>
      <c r="R28" s="88">
        <f t="shared" si="12"/>
        <v>18342543.619999997</v>
      </c>
      <c r="S28" s="88">
        <f t="shared" si="13"/>
        <v>4585635.9000000004</v>
      </c>
      <c r="T28" s="88">
        <f t="shared" si="13"/>
        <v>4585635.9000000004</v>
      </c>
      <c r="U28" s="88">
        <f t="shared" si="13"/>
        <v>4585635.9000000004</v>
      </c>
      <c r="V28" s="88">
        <f t="shared" si="13"/>
        <v>4585635.9199999962</v>
      </c>
    </row>
    <row r="29" spans="1:22" x14ac:dyDescent="0.2">
      <c r="A29" s="83">
        <v>23</v>
      </c>
      <c r="B29" s="84" t="s">
        <v>23</v>
      </c>
      <c r="C29" s="85">
        <v>1276</v>
      </c>
      <c r="D29" s="85">
        <v>16998</v>
      </c>
      <c r="E29" s="85">
        <f t="shared" si="0"/>
        <v>6.9825982269891645E-2</v>
      </c>
      <c r="F29" s="85">
        <f t="shared" si="1"/>
        <v>0.93017401773010833</v>
      </c>
      <c r="G29" s="86">
        <f t="shared" si="5"/>
        <v>18274</v>
      </c>
      <c r="H29" s="87">
        <v>16311916.780000001</v>
      </c>
      <c r="I29" s="87">
        <f t="shared" si="6"/>
        <v>4077979.2</v>
      </c>
      <c r="J29" s="87">
        <f t="shared" si="2"/>
        <v>4077979.2</v>
      </c>
      <c r="K29" s="87">
        <f t="shared" si="3"/>
        <v>4077979.2</v>
      </c>
      <c r="L29" s="87">
        <f t="shared" si="4"/>
        <v>4077979.1800000016</v>
      </c>
      <c r="M29" s="88">
        <f t="shared" si="7"/>
        <v>1138995.6100000001</v>
      </c>
      <c r="N29" s="88">
        <f t="shared" si="8"/>
        <v>284748.90000000002</v>
      </c>
      <c r="O29" s="88">
        <f t="shared" si="9"/>
        <v>284748.90000000002</v>
      </c>
      <c r="P29" s="88">
        <f t="shared" si="10"/>
        <v>284748.90000000002</v>
      </c>
      <c r="Q29" s="88">
        <f t="shared" si="11"/>
        <v>284748.91000000003</v>
      </c>
      <c r="R29" s="88">
        <f t="shared" si="12"/>
        <v>15172921.170000002</v>
      </c>
      <c r="S29" s="88">
        <f t="shared" si="13"/>
        <v>3793230.3000000003</v>
      </c>
      <c r="T29" s="88">
        <f t="shared" si="13"/>
        <v>3793230.3000000003</v>
      </c>
      <c r="U29" s="88">
        <f t="shared" si="13"/>
        <v>3793230.3000000003</v>
      </c>
      <c r="V29" s="88">
        <f t="shared" si="13"/>
        <v>3793230.2700000014</v>
      </c>
    </row>
    <row r="30" spans="1:22" x14ac:dyDescent="0.2">
      <c r="A30" s="83">
        <v>24</v>
      </c>
      <c r="B30" s="84" t="s">
        <v>24</v>
      </c>
      <c r="C30" s="85">
        <v>2328</v>
      </c>
      <c r="D30" s="85">
        <v>15723</v>
      </c>
      <c r="E30" s="85">
        <f t="shared" si="0"/>
        <v>0.12896792421472494</v>
      </c>
      <c r="F30" s="85">
        <f t="shared" si="1"/>
        <v>0.87103207578527508</v>
      </c>
      <c r="G30" s="86">
        <f t="shared" si="5"/>
        <v>18051</v>
      </c>
      <c r="H30" s="87">
        <v>16079806.98</v>
      </c>
      <c r="I30" s="87">
        <f t="shared" si="6"/>
        <v>4019951.75</v>
      </c>
      <c r="J30" s="87">
        <f t="shared" si="2"/>
        <v>4019951.75</v>
      </c>
      <c r="K30" s="87">
        <f t="shared" si="3"/>
        <v>4019951.75</v>
      </c>
      <c r="L30" s="87">
        <f t="shared" si="4"/>
        <v>4019951.7300000004</v>
      </c>
      <c r="M30" s="88">
        <f t="shared" si="7"/>
        <v>2073779.33</v>
      </c>
      <c r="N30" s="88">
        <f t="shared" si="8"/>
        <v>518444.83</v>
      </c>
      <c r="O30" s="88">
        <f t="shared" si="9"/>
        <v>518444.83</v>
      </c>
      <c r="P30" s="88">
        <f t="shared" si="10"/>
        <v>518444.83</v>
      </c>
      <c r="Q30" s="88">
        <f t="shared" si="11"/>
        <v>518444.83999999991</v>
      </c>
      <c r="R30" s="88">
        <f t="shared" si="12"/>
        <v>14006027.65</v>
      </c>
      <c r="S30" s="88">
        <f t="shared" si="13"/>
        <v>3501506.92</v>
      </c>
      <c r="T30" s="88">
        <f t="shared" si="13"/>
        <v>3501506.92</v>
      </c>
      <c r="U30" s="88">
        <f t="shared" si="13"/>
        <v>3501506.92</v>
      </c>
      <c r="V30" s="88">
        <f t="shared" si="13"/>
        <v>3501506.8900000006</v>
      </c>
    </row>
    <row r="31" spans="1:22" x14ac:dyDescent="0.2">
      <c r="A31" s="83">
        <v>25</v>
      </c>
      <c r="B31" s="84" t="s">
        <v>55</v>
      </c>
      <c r="C31" s="85"/>
      <c r="D31" s="85"/>
      <c r="E31" s="85"/>
      <c r="F31" s="85"/>
      <c r="G31" s="86">
        <f t="shared" si="5"/>
        <v>0</v>
      </c>
      <c r="H31" s="87">
        <v>0</v>
      </c>
      <c r="I31" s="87">
        <f t="shared" si="6"/>
        <v>0</v>
      </c>
      <c r="J31" s="87">
        <f t="shared" si="2"/>
        <v>0</v>
      </c>
      <c r="K31" s="87">
        <f t="shared" si="3"/>
        <v>0</v>
      </c>
      <c r="L31" s="87">
        <f t="shared" si="4"/>
        <v>0</v>
      </c>
      <c r="M31" s="88">
        <f t="shared" si="7"/>
        <v>0</v>
      </c>
      <c r="N31" s="88">
        <f t="shared" si="8"/>
        <v>0</v>
      </c>
      <c r="O31" s="88">
        <f t="shared" si="9"/>
        <v>0</v>
      </c>
      <c r="P31" s="88">
        <f t="shared" si="10"/>
        <v>0</v>
      </c>
      <c r="Q31" s="88">
        <f t="shared" si="11"/>
        <v>0</v>
      </c>
      <c r="R31" s="88">
        <f t="shared" si="12"/>
        <v>0</v>
      </c>
      <c r="S31" s="88">
        <f t="shared" si="13"/>
        <v>0</v>
      </c>
      <c r="T31" s="88">
        <f t="shared" si="13"/>
        <v>0</v>
      </c>
      <c r="U31" s="88">
        <f t="shared" si="13"/>
        <v>0</v>
      </c>
      <c r="V31" s="88">
        <f t="shared" si="13"/>
        <v>0</v>
      </c>
    </row>
    <row r="32" spans="1:22" ht="25.5" x14ac:dyDescent="0.2">
      <c r="A32" s="83">
        <v>26</v>
      </c>
      <c r="B32" s="84" t="s">
        <v>56</v>
      </c>
      <c r="C32" s="85"/>
      <c r="D32" s="85"/>
      <c r="E32" s="85"/>
      <c r="F32" s="85"/>
      <c r="G32" s="86">
        <f t="shared" si="5"/>
        <v>0</v>
      </c>
      <c r="H32" s="87">
        <v>0</v>
      </c>
      <c r="I32" s="87">
        <f t="shared" si="6"/>
        <v>0</v>
      </c>
      <c r="J32" s="87">
        <f t="shared" si="2"/>
        <v>0</v>
      </c>
      <c r="K32" s="87">
        <f t="shared" si="3"/>
        <v>0</v>
      </c>
      <c r="L32" s="87">
        <f t="shared" si="4"/>
        <v>0</v>
      </c>
      <c r="M32" s="88">
        <f t="shared" si="7"/>
        <v>0</v>
      </c>
      <c r="N32" s="88">
        <f t="shared" si="8"/>
        <v>0</v>
      </c>
      <c r="O32" s="88">
        <f t="shared" si="9"/>
        <v>0</v>
      </c>
      <c r="P32" s="88">
        <f t="shared" si="10"/>
        <v>0</v>
      </c>
      <c r="Q32" s="88">
        <f t="shared" si="11"/>
        <v>0</v>
      </c>
      <c r="R32" s="88">
        <f t="shared" si="12"/>
        <v>0</v>
      </c>
      <c r="S32" s="88">
        <f t="shared" si="13"/>
        <v>0</v>
      </c>
      <c r="T32" s="88">
        <f t="shared" si="13"/>
        <v>0</v>
      </c>
      <c r="U32" s="88">
        <f t="shared" si="13"/>
        <v>0</v>
      </c>
      <c r="V32" s="88">
        <f t="shared" si="13"/>
        <v>0</v>
      </c>
    </row>
    <row r="33" spans="1:22" ht="25.5" x14ac:dyDescent="0.2">
      <c r="A33" s="83">
        <v>27</v>
      </c>
      <c r="B33" s="84" t="s">
        <v>25</v>
      </c>
      <c r="C33" s="85"/>
      <c r="D33" s="85"/>
      <c r="E33" s="85"/>
      <c r="F33" s="85"/>
      <c r="G33" s="86">
        <f t="shared" si="5"/>
        <v>0</v>
      </c>
      <c r="H33" s="87">
        <v>0</v>
      </c>
      <c r="I33" s="87">
        <f t="shared" si="6"/>
        <v>0</v>
      </c>
      <c r="J33" s="87">
        <f t="shared" si="2"/>
        <v>0</v>
      </c>
      <c r="K33" s="87">
        <f t="shared" si="3"/>
        <v>0</v>
      </c>
      <c r="L33" s="87">
        <f t="shared" si="4"/>
        <v>0</v>
      </c>
      <c r="M33" s="88">
        <f t="shared" si="7"/>
        <v>0</v>
      </c>
      <c r="N33" s="88">
        <f t="shared" si="8"/>
        <v>0</v>
      </c>
      <c r="O33" s="88">
        <f t="shared" si="9"/>
        <v>0</v>
      </c>
      <c r="P33" s="88">
        <f t="shared" si="10"/>
        <v>0</v>
      </c>
      <c r="Q33" s="88">
        <f t="shared" si="11"/>
        <v>0</v>
      </c>
      <c r="R33" s="88">
        <f t="shared" si="12"/>
        <v>0</v>
      </c>
      <c r="S33" s="88">
        <f t="shared" si="13"/>
        <v>0</v>
      </c>
      <c r="T33" s="88">
        <f t="shared" si="13"/>
        <v>0</v>
      </c>
      <c r="U33" s="88">
        <f t="shared" si="13"/>
        <v>0</v>
      </c>
      <c r="V33" s="88">
        <f t="shared" si="13"/>
        <v>0</v>
      </c>
    </row>
    <row r="34" spans="1:22" x14ac:dyDescent="0.2">
      <c r="A34" s="83">
        <v>28</v>
      </c>
      <c r="B34" s="84" t="s">
        <v>57</v>
      </c>
      <c r="C34" s="85"/>
      <c r="D34" s="85"/>
      <c r="E34" s="85"/>
      <c r="F34" s="85"/>
      <c r="G34" s="86">
        <f t="shared" si="5"/>
        <v>0</v>
      </c>
      <c r="H34" s="87">
        <v>0</v>
      </c>
      <c r="I34" s="87">
        <f t="shared" si="6"/>
        <v>0</v>
      </c>
      <c r="J34" s="87">
        <f t="shared" si="2"/>
        <v>0</v>
      </c>
      <c r="K34" s="87">
        <f t="shared" si="3"/>
        <v>0</v>
      </c>
      <c r="L34" s="87">
        <f t="shared" si="4"/>
        <v>0</v>
      </c>
      <c r="M34" s="88">
        <f t="shared" si="7"/>
        <v>0</v>
      </c>
      <c r="N34" s="88">
        <f t="shared" si="8"/>
        <v>0</v>
      </c>
      <c r="O34" s="88">
        <f t="shared" si="9"/>
        <v>0</v>
      </c>
      <c r="P34" s="88">
        <f t="shared" si="10"/>
        <v>0</v>
      </c>
      <c r="Q34" s="88">
        <f t="shared" si="11"/>
        <v>0</v>
      </c>
      <c r="R34" s="88">
        <f t="shared" si="12"/>
        <v>0</v>
      </c>
      <c r="S34" s="88">
        <f t="shared" si="13"/>
        <v>0</v>
      </c>
      <c r="T34" s="88">
        <f t="shared" si="13"/>
        <v>0</v>
      </c>
      <c r="U34" s="88">
        <f t="shared" si="13"/>
        <v>0</v>
      </c>
      <c r="V34" s="88">
        <f t="shared" si="13"/>
        <v>0</v>
      </c>
    </row>
    <row r="35" spans="1:22" ht="25.5" x14ac:dyDescent="0.2">
      <c r="A35" s="83">
        <v>29</v>
      </c>
      <c r="B35" s="84" t="s">
        <v>58</v>
      </c>
      <c r="C35" s="85"/>
      <c r="D35" s="85"/>
      <c r="E35" s="85"/>
      <c r="F35" s="85"/>
      <c r="G35" s="86">
        <f t="shared" si="5"/>
        <v>0</v>
      </c>
      <c r="H35" s="87">
        <v>0</v>
      </c>
      <c r="I35" s="87">
        <f t="shared" si="6"/>
        <v>0</v>
      </c>
      <c r="J35" s="87">
        <f t="shared" si="2"/>
        <v>0</v>
      </c>
      <c r="K35" s="87">
        <f t="shared" si="3"/>
        <v>0</v>
      </c>
      <c r="L35" s="87">
        <f t="shared" si="4"/>
        <v>0</v>
      </c>
      <c r="M35" s="88">
        <f t="shared" si="7"/>
        <v>0</v>
      </c>
      <c r="N35" s="88">
        <f t="shared" si="8"/>
        <v>0</v>
      </c>
      <c r="O35" s="88">
        <f t="shared" si="9"/>
        <v>0</v>
      </c>
      <c r="P35" s="88">
        <f t="shared" si="10"/>
        <v>0</v>
      </c>
      <c r="Q35" s="88">
        <f t="shared" si="11"/>
        <v>0</v>
      </c>
      <c r="R35" s="88">
        <f t="shared" si="12"/>
        <v>0</v>
      </c>
      <c r="S35" s="88">
        <f t="shared" si="13"/>
        <v>0</v>
      </c>
      <c r="T35" s="88">
        <f t="shared" si="13"/>
        <v>0</v>
      </c>
      <c r="U35" s="88">
        <f t="shared" si="13"/>
        <v>0</v>
      </c>
      <c r="V35" s="88">
        <f t="shared" si="13"/>
        <v>0</v>
      </c>
    </row>
    <row r="36" spans="1:22" ht="25.5" x14ac:dyDescent="0.2">
      <c r="A36" s="83">
        <v>30</v>
      </c>
      <c r="B36" s="84" t="s">
        <v>26</v>
      </c>
      <c r="C36" s="85"/>
      <c r="D36" s="85"/>
      <c r="E36" s="85"/>
      <c r="F36" s="85"/>
      <c r="G36" s="86">
        <f t="shared" si="5"/>
        <v>0</v>
      </c>
      <c r="H36" s="87">
        <v>0</v>
      </c>
      <c r="I36" s="87">
        <f t="shared" si="6"/>
        <v>0</v>
      </c>
      <c r="J36" s="87">
        <f t="shared" si="2"/>
        <v>0</v>
      </c>
      <c r="K36" s="87">
        <f t="shared" si="3"/>
        <v>0</v>
      </c>
      <c r="L36" s="87">
        <f t="shared" si="4"/>
        <v>0</v>
      </c>
      <c r="M36" s="88">
        <f t="shared" si="7"/>
        <v>0</v>
      </c>
      <c r="N36" s="88">
        <f t="shared" si="8"/>
        <v>0</v>
      </c>
      <c r="O36" s="88">
        <f t="shared" si="9"/>
        <v>0</v>
      </c>
      <c r="P36" s="88">
        <f t="shared" si="10"/>
        <v>0</v>
      </c>
      <c r="Q36" s="88">
        <f t="shared" si="11"/>
        <v>0</v>
      </c>
      <c r="R36" s="88">
        <f t="shared" si="12"/>
        <v>0</v>
      </c>
      <c r="S36" s="88">
        <f t="shared" si="13"/>
        <v>0</v>
      </c>
      <c r="T36" s="88">
        <f t="shared" si="13"/>
        <v>0</v>
      </c>
      <c r="U36" s="88">
        <f t="shared" si="13"/>
        <v>0</v>
      </c>
      <c r="V36" s="88">
        <f t="shared" si="13"/>
        <v>0</v>
      </c>
    </row>
    <row r="37" spans="1:22" ht="25.5" x14ac:dyDescent="0.2">
      <c r="A37" s="83">
        <v>31</v>
      </c>
      <c r="B37" s="84" t="s">
        <v>27</v>
      </c>
      <c r="C37" s="85"/>
      <c r="D37" s="85"/>
      <c r="E37" s="85"/>
      <c r="F37" s="85"/>
      <c r="G37" s="86">
        <f t="shared" si="5"/>
        <v>0</v>
      </c>
      <c r="H37" s="87">
        <v>0</v>
      </c>
      <c r="I37" s="87">
        <f t="shared" si="6"/>
        <v>0</v>
      </c>
      <c r="J37" s="87">
        <f t="shared" si="2"/>
        <v>0</v>
      </c>
      <c r="K37" s="87">
        <f t="shared" si="3"/>
        <v>0</v>
      </c>
      <c r="L37" s="87">
        <f t="shared" si="4"/>
        <v>0</v>
      </c>
      <c r="M37" s="88">
        <f t="shared" si="7"/>
        <v>0</v>
      </c>
      <c r="N37" s="88">
        <f t="shared" si="8"/>
        <v>0</v>
      </c>
      <c r="O37" s="88">
        <f t="shared" si="9"/>
        <v>0</v>
      </c>
      <c r="P37" s="88">
        <f t="shared" si="10"/>
        <v>0</v>
      </c>
      <c r="Q37" s="88">
        <f t="shared" si="11"/>
        <v>0</v>
      </c>
      <c r="R37" s="88">
        <f t="shared" si="12"/>
        <v>0</v>
      </c>
      <c r="S37" s="88">
        <f t="shared" si="13"/>
        <v>0</v>
      </c>
      <c r="T37" s="88">
        <f t="shared" si="13"/>
        <v>0</v>
      </c>
      <c r="U37" s="88">
        <f t="shared" si="13"/>
        <v>0</v>
      </c>
      <c r="V37" s="88">
        <f t="shared" si="13"/>
        <v>0</v>
      </c>
    </row>
    <row r="38" spans="1:22" ht="25.5" x14ac:dyDescent="0.2">
      <c r="A38" s="83">
        <v>32</v>
      </c>
      <c r="B38" s="84" t="s">
        <v>96</v>
      </c>
      <c r="C38" s="85"/>
      <c r="D38" s="85"/>
      <c r="E38" s="85"/>
      <c r="F38" s="85"/>
      <c r="G38" s="86">
        <f t="shared" si="5"/>
        <v>0</v>
      </c>
      <c r="H38" s="87">
        <v>0</v>
      </c>
      <c r="I38" s="87">
        <f t="shared" si="6"/>
        <v>0</v>
      </c>
      <c r="J38" s="87">
        <f t="shared" si="2"/>
        <v>0</v>
      </c>
      <c r="K38" s="87">
        <f t="shared" si="3"/>
        <v>0</v>
      </c>
      <c r="L38" s="87">
        <f t="shared" si="4"/>
        <v>0</v>
      </c>
      <c r="M38" s="88">
        <f t="shared" si="7"/>
        <v>0</v>
      </c>
      <c r="N38" s="88">
        <f t="shared" si="8"/>
        <v>0</v>
      </c>
      <c r="O38" s="88">
        <f t="shared" si="9"/>
        <v>0</v>
      </c>
      <c r="P38" s="88">
        <f t="shared" si="10"/>
        <v>0</v>
      </c>
      <c r="Q38" s="88">
        <f t="shared" si="11"/>
        <v>0</v>
      </c>
      <c r="R38" s="88">
        <f t="shared" si="12"/>
        <v>0</v>
      </c>
      <c r="S38" s="88">
        <f t="shared" si="13"/>
        <v>0</v>
      </c>
      <c r="T38" s="88">
        <f t="shared" si="13"/>
        <v>0</v>
      </c>
      <c r="U38" s="88">
        <f t="shared" si="13"/>
        <v>0</v>
      </c>
      <c r="V38" s="88">
        <f t="shared" si="13"/>
        <v>0</v>
      </c>
    </row>
    <row r="39" spans="1:22" x14ac:dyDescent="0.2">
      <c r="A39" s="83">
        <v>33</v>
      </c>
      <c r="B39" s="84" t="s">
        <v>59</v>
      </c>
      <c r="C39" s="85"/>
      <c r="D39" s="85"/>
      <c r="E39" s="85"/>
      <c r="F39" s="85"/>
      <c r="G39" s="86">
        <f t="shared" si="5"/>
        <v>0</v>
      </c>
      <c r="H39" s="87">
        <v>0</v>
      </c>
      <c r="I39" s="87">
        <f t="shared" si="6"/>
        <v>0</v>
      </c>
      <c r="J39" s="87">
        <f t="shared" si="2"/>
        <v>0</v>
      </c>
      <c r="K39" s="87">
        <f t="shared" si="3"/>
        <v>0</v>
      </c>
      <c r="L39" s="87">
        <f t="shared" si="4"/>
        <v>0</v>
      </c>
      <c r="M39" s="88">
        <f t="shared" si="7"/>
        <v>0</v>
      </c>
      <c r="N39" s="88">
        <f t="shared" si="8"/>
        <v>0</v>
      </c>
      <c r="O39" s="88">
        <f t="shared" si="9"/>
        <v>0</v>
      </c>
      <c r="P39" s="88">
        <f t="shared" si="10"/>
        <v>0</v>
      </c>
      <c r="Q39" s="88">
        <f t="shared" si="11"/>
        <v>0</v>
      </c>
      <c r="R39" s="88">
        <f t="shared" si="12"/>
        <v>0</v>
      </c>
      <c r="S39" s="88">
        <f t="shared" si="13"/>
        <v>0</v>
      </c>
      <c r="T39" s="88">
        <f t="shared" si="13"/>
        <v>0</v>
      </c>
      <c r="U39" s="88">
        <f t="shared" si="13"/>
        <v>0</v>
      </c>
      <c r="V39" s="88">
        <f t="shared" si="13"/>
        <v>0</v>
      </c>
    </row>
    <row r="40" spans="1:22" ht="25.5" x14ac:dyDescent="0.2">
      <c r="A40" s="83">
        <v>34</v>
      </c>
      <c r="B40" s="84" t="s">
        <v>28</v>
      </c>
      <c r="C40" s="85"/>
      <c r="D40" s="85"/>
      <c r="E40" s="85"/>
      <c r="F40" s="85"/>
      <c r="G40" s="86">
        <f t="shared" si="5"/>
        <v>0</v>
      </c>
      <c r="H40" s="87">
        <v>0</v>
      </c>
      <c r="I40" s="87">
        <f t="shared" si="6"/>
        <v>0</v>
      </c>
      <c r="J40" s="87">
        <f t="shared" si="2"/>
        <v>0</v>
      </c>
      <c r="K40" s="87">
        <f t="shared" si="3"/>
        <v>0</v>
      </c>
      <c r="L40" s="87">
        <f t="shared" si="4"/>
        <v>0</v>
      </c>
      <c r="M40" s="88">
        <f t="shared" si="7"/>
        <v>0</v>
      </c>
      <c r="N40" s="88">
        <f t="shared" si="8"/>
        <v>0</v>
      </c>
      <c r="O40" s="88">
        <f t="shared" si="9"/>
        <v>0</v>
      </c>
      <c r="P40" s="88">
        <f t="shared" si="10"/>
        <v>0</v>
      </c>
      <c r="Q40" s="88">
        <f t="shared" si="11"/>
        <v>0</v>
      </c>
      <c r="R40" s="88">
        <f t="shared" si="12"/>
        <v>0</v>
      </c>
      <c r="S40" s="88">
        <f t="shared" si="13"/>
        <v>0</v>
      </c>
      <c r="T40" s="88">
        <f t="shared" si="13"/>
        <v>0</v>
      </c>
      <c r="U40" s="88">
        <f t="shared" si="13"/>
        <v>0</v>
      </c>
      <c r="V40" s="88">
        <f t="shared" si="13"/>
        <v>0</v>
      </c>
    </row>
    <row r="41" spans="1:22" ht="25.5" x14ac:dyDescent="0.2">
      <c r="A41" s="83">
        <v>35</v>
      </c>
      <c r="B41" s="84" t="s">
        <v>60</v>
      </c>
      <c r="C41" s="85">
        <f>C42+C43+C44+C45+C51+C15</f>
        <v>316567</v>
      </c>
      <c r="D41" s="85">
        <f>D42+D43+D44+D45+D51+D15</f>
        <v>62005</v>
      </c>
      <c r="E41" s="85">
        <f>C41/(C41+D41)</f>
        <v>0.83621345477214371</v>
      </c>
      <c r="F41" s="85">
        <f>1-E41</f>
        <v>0.16378654522785629</v>
      </c>
      <c r="G41" s="85">
        <f>378572+91</f>
        <v>378663</v>
      </c>
      <c r="H41" s="87">
        <v>336312976.75999999</v>
      </c>
      <c r="I41" s="87">
        <f t="shared" si="6"/>
        <v>84078244.189999998</v>
      </c>
      <c r="J41" s="87">
        <f t="shared" si="2"/>
        <v>84078244.189999998</v>
      </c>
      <c r="K41" s="87">
        <f t="shared" si="3"/>
        <v>84078244.189999998</v>
      </c>
      <c r="L41" s="87">
        <f t="shared" si="4"/>
        <v>84078244.189999998</v>
      </c>
      <c r="M41" s="88">
        <f t="shared" si="7"/>
        <v>281229436.18000001</v>
      </c>
      <c r="N41" s="88">
        <f t="shared" si="8"/>
        <v>70307359.049999997</v>
      </c>
      <c r="O41" s="88">
        <f t="shared" si="9"/>
        <v>70307359.049999997</v>
      </c>
      <c r="P41" s="88">
        <f t="shared" si="10"/>
        <v>70307359.049999997</v>
      </c>
      <c r="Q41" s="88">
        <f t="shared" si="11"/>
        <v>70307359.029999986</v>
      </c>
      <c r="R41" s="88">
        <f t="shared" si="12"/>
        <v>55083540.580000013</v>
      </c>
      <c r="S41" s="88">
        <f t="shared" si="13"/>
        <v>13770885.140000001</v>
      </c>
      <c r="T41" s="88">
        <f t="shared" si="13"/>
        <v>13770885.140000001</v>
      </c>
      <c r="U41" s="88">
        <f t="shared" si="13"/>
        <v>13770885.140000001</v>
      </c>
      <c r="V41" s="88">
        <f t="shared" si="13"/>
        <v>13770885.160000011</v>
      </c>
    </row>
    <row r="42" spans="1:22" x14ac:dyDescent="0.2">
      <c r="A42" s="83">
        <v>36</v>
      </c>
      <c r="B42" s="84" t="s">
        <v>29</v>
      </c>
      <c r="C42" s="85">
        <v>20296</v>
      </c>
      <c r="D42" s="85">
        <v>7088</v>
      </c>
      <c r="E42" s="85">
        <f>C42/(C42+D42)</f>
        <v>0.74116272275781481</v>
      </c>
      <c r="F42" s="85">
        <f>1-E42</f>
        <v>0.25883727724218519</v>
      </c>
      <c r="G42" s="86"/>
      <c r="H42" s="87">
        <v>0</v>
      </c>
      <c r="I42" s="87">
        <f t="shared" si="6"/>
        <v>0</v>
      </c>
      <c r="J42" s="87">
        <f t="shared" si="2"/>
        <v>0</v>
      </c>
      <c r="K42" s="87">
        <f t="shared" si="3"/>
        <v>0</v>
      </c>
      <c r="L42" s="87">
        <f t="shared" si="4"/>
        <v>0</v>
      </c>
      <c r="M42" s="88">
        <f t="shared" si="7"/>
        <v>0</v>
      </c>
      <c r="N42" s="88">
        <f t="shared" si="8"/>
        <v>0</v>
      </c>
      <c r="O42" s="88">
        <f t="shared" si="9"/>
        <v>0</v>
      </c>
      <c r="P42" s="88">
        <f t="shared" si="10"/>
        <v>0</v>
      </c>
      <c r="Q42" s="88">
        <f t="shared" si="11"/>
        <v>0</v>
      </c>
      <c r="R42" s="88">
        <f t="shared" si="12"/>
        <v>0</v>
      </c>
      <c r="S42" s="88">
        <f t="shared" si="13"/>
        <v>0</v>
      </c>
      <c r="T42" s="88">
        <f t="shared" si="13"/>
        <v>0</v>
      </c>
      <c r="U42" s="88">
        <f t="shared" si="13"/>
        <v>0</v>
      </c>
      <c r="V42" s="88">
        <f t="shared" si="13"/>
        <v>0</v>
      </c>
    </row>
    <row r="43" spans="1:22" x14ac:dyDescent="0.2">
      <c r="A43" s="83">
        <v>37</v>
      </c>
      <c r="B43" s="84" t="s">
        <v>30</v>
      </c>
      <c r="C43" s="85">
        <v>60194</v>
      </c>
      <c r="D43" s="85">
        <v>10332</v>
      </c>
      <c r="E43" s="85">
        <f>C43/(C43+D43)</f>
        <v>0.85350083657091003</v>
      </c>
      <c r="F43" s="85">
        <f>1-E43</f>
        <v>0.14649916342908997</v>
      </c>
      <c r="G43" s="86"/>
      <c r="H43" s="87">
        <v>0</v>
      </c>
      <c r="I43" s="87">
        <f t="shared" si="6"/>
        <v>0</v>
      </c>
      <c r="J43" s="87">
        <f t="shared" si="2"/>
        <v>0</v>
      </c>
      <c r="K43" s="87">
        <f t="shared" si="3"/>
        <v>0</v>
      </c>
      <c r="L43" s="87">
        <f t="shared" si="4"/>
        <v>0</v>
      </c>
      <c r="M43" s="88">
        <f t="shared" si="7"/>
        <v>0</v>
      </c>
      <c r="N43" s="88">
        <f t="shared" si="8"/>
        <v>0</v>
      </c>
      <c r="O43" s="88">
        <f t="shared" si="9"/>
        <v>0</v>
      </c>
      <c r="P43" s="88">
        <f t="shared" si="10"/>
        <v>0</v>
      </c>
      <c r="Q43" s="88">
        <f t="shared" si="11"/>
        <v>0</v>
      </c>
      <c r="R43" s="88">
        <f t="shared" si="12"/>
        <v>0</v>
      </c>
      <c r="S43" s="88">
        <f t="shared" si="13"/>
        <v>0</v>
      </c>
      <c r="T43" s="88">
        <f t="shared" si="13"/>
        <v>0</v>
      </c>
      <c r="U43" s="88">
        <f t="shared" si="13"/>
        <v>0</v>
      </c>
      <c r="V43" s="88">
        <f t="shared" si="13"/>
        <v>0</v>
      </c>
    </row>
    <row r="44" spans="1:22" x14ac:dyDescent="0.2">
      <c r="A44" s="83">
        <v>38</v>
      </c>
      <c r="B44" s="84" t="s">
        <v>31</v>
      </c>
      <c r="C44" s="85">
        <v>94360</v>
      </c>
      <c r="D44" s="85">
        <v>17577</v>
      </c>
      <c r="E44" s="85">
        <f>C44/(C44+D44)</f>
        <v>0.84297417297229693</v>
      </c>
      <c r="F44" s="85">
        <f>1-E44</f>
        <v>0.15702582702770307</v>
      </c>
      <c r="G44" s="86"/>
      <c r="H44" s="87">
        <v>0</v>
      </c>
      <c r="I44" s="87">
        <f t="shared" si="6"/>
        <v>0</v>
      </c>
      <c r="J44" s="87">
        <f t="shared" si="2"/>
        <v>0</v>
      </c>
      <c r="K44" s="87">
        <f t="shared" si="3"/>
        <v>0</v>
      </c>
      <c r="L44" s="87">
        <f t="shared" si="4"/>
        <v>0</v>
      </c>
      <c r="M44" s="88">
        <f t="shared" si="7"/>
        <v>0</v>
      </c>
      <c r="N44" s="88">
        <f t="shared" si="8"/>
        <v>0</v>
      </c>
      <c r="O44" s="88">
        <f t="shared" si="9"/>
        <v>0</v>
      </c>
      <c r="P44" s="88">
        <f t="shared" si="10"/>
        <v>0</v>
      </c>
      <c r="Q44" s="88">
        <f t="shared" si="11"/>
        <v>0</v>
      </c>
      <c r="R44" s="88">
        <f t="shared" si="12"/>
        <v>0</v>
      </c>
      <c r="S44" s="88">
        <f t="shared" si="13"/>
        <v>0</v>
      </c>
      <c r="T44" s="88">
        <f t="shared" si="13"/>
        <v>0</v>
      </c>
      <c r="U44" s="88">
        <f t="shared" si="13"/>
        <v>0</v>
      </c>
      <c r="V44" s="88">
        <f t="shared" si="13"/>
        <v>0</v>
      </c>
    </row>
    <row r="45" spans="1:22" x14ac:dyDescent="0.2">
      <c r="A45" s="83">
        <v>39</v>
      </c>
      <c r="B45" s="84" t="s">
        <v>32</v>
      </c>
      <c r="C45" s="85">
        <v>92101</v>
      </c>
      <c r="D45" s="85">
        <v>20950</v>
      </c>
      <c r="E45" s="85">
        <f>C45/(C45+D45)</f>
        <v>0.81468540747096441</v>
      </c>
      <c r="F45" s="85">
        <f>1-E45</f>
        <v>0.18531459252903559</v>
      </c>
      <c r="G45" s="86"/>
      <c r="H45" s="87">
        <v>0</v>
      </c>
      <c r="I45" s="87">
        <f t="shared" si="6"/>
        <v>0</v>
      </c>
      <c r="J45" s="87">
        <f t="shared" si="2"/>
        <v>0</v>
      </c>
      <c r="K45" s="87">
        <f t="shared" si="3"/>
        <v>0</v>
      </c>
      <c r="L45" s="87">
        <f t="shared" si="4"/>
        <v>0</v>
      </c>
      <c r="M45" s="88">
        <f t="shared" si="7"/>
        <v>0</v>
      </c>
      <c r="N45" s="88">
        <f t="shared" si="8"/>
        <v>0</v>
      </c>
      <c r="O45" s="88">
        <f t="shared" si="9"/>
        <v>0</v>
      </c>
      <c r="P45" s="88">
        <f t="shared" si="10"/>
        <v>0</v>
      </c>
      <c r="Q45" s="88">
        <f t="shared" si="11"/>
        <v>0</v>
      </c>
      <c r="R45" s="88">
        <f t="shared" si="12"/>
        <v>0</v>
      </c>
      <c r="S45" s="88">
        <f t="shared" si="13"/>
        <v>0</v>
      </c>
      <c r="T45" s="88">
        <f t="shared" si="13"/>
        <v>0</v>
      </c>
      <c r="U45" s="88">
        <f t="shared" si="13"/>
        <v>0</v>
      </c>
      <c r="V45" s="88">
        <f t="shared" si="13"/>
        <v>0</v>
      </c>
    </row>
    <row r="46" spans="1:22" ht="25.5" x14ac:dyDescent="0.2">
      <c r="A46" s="83">
        <v>40</v>
      </c>
      <c r="B46" s="84" t="s">
        <v>33</v>
      </c>
      <c r="C46" s="85"/>
      <c r="D46" s="85"/>
      <c r="E46" s="85"/>
      <c r="F46" s="85"/>
      <c r="G46" s="86">
        <f t="shared" si="5"/>
        <v>0</v>
      </c>
      <c r="H46" s="87">
        <v>0</v>
      </c>
      <c r="I46" s="87">
        <f t="shared" si="6"/>
        <v>0</v>
      </c>
      <c r="J46" s="87">
        <f t="shared" si="2"/>
        <v>0</v>
      </c>
      <c r="K46" s="87">
        <f t="shared" si="3"/>
        <v>0</v>
      </c>
      <c r="L46" s="87">
        <f t="shared" si="4"/>
        <v>0</v>
      </c>
      <c r="M46" s="88">
        <f t="shared" si="7"/>
        <v>0</v>
      </c>
      <c r="N46" s="88">
        <f t="shared" si="8"/>
        <v>0</v>
      </c>
      <c r="O46" s="88">
        <f t="shared" si="9"/>
        <v>0</v>
      </c>
      <c r="P46" s="88">
        <f t="shared" si="10"/>
        <v>0</v>
      </c>
      <c r="Q46" s="88">
        <f t="shared" si="11"/>
        <v>0</v>
      </c>
      <c r="R46" s="88">
        <f t="shared" si="12"/>
        <v>0</v>
      </c>
      <c r="S46" s="88">
        <f t="shared" si="13"/>
        <v>0</v>
      </c>
      <c r="T46" s="88">
        <f t="shared" si="13"/>
        <v>0</v>
      </c>
      <c r="U46" s="88">
        <f t="shared" si="13"/>
        <v>0</v>
      </c>
      <c r="V46" s="88">
        <f t="shared" si="13"/>
        <v>0</v>
      </c>
    </row>
    <row r="47" spans="1:22" ht="25.5" x14ac:dyDescent="0.2">
      <c r="A47" s="83">
        <v>41</v>
      </c>
      <c r="B47" s="84" t="s">
        <v>34</v>
      </c>
      <c r="C47" s="85"/>
      <c r="D47" s="85"/>
      <c r="E47" s="85"/>
      <c r="F47" s="85"/>
      <c r="G47" s="86">
        <f t="shared" si="5"/>
        <v>0</v>
      </c>
      <c r="H47" s="87">
        <v>0</v>
      </c>
      <c r="I47" s="87">
        <f t="shared" si="6"/>
        <v>0</v>
      </c>
      <c r="J47" s="87">
        <f t="shared" si="2"/>
        <v>0</v>
      </c>
      <c r="K47" s="87">
        <f t="shared" si="3"/>
        <v>0</v>
      </c>
      <c r="L47" s="87">
        <f t="shared" si="4"/>
        <v>0</v>
      </c>
      <c r="M47" s="88">
        <f t="shared" si="7"/>
        <v>0</v>
      </c>
      <c r="N47" s="88">
        <f t="shared" si="8"/>
        <v>0</v>
      </c>
      <c r="O47" s="88">
        <f t="shared" si="9"/>
        <v>0</v>
      </c>
      <c r="P47" s="88">
        <f t="shared" si="10"/>
        <v>0</v>
      </c>
      <c r="Q47" s="88">
        <f t="shared" si="11"/>
        <v>0</v>
      </c>
      <c r="R47" s="88">
        <f t="shared" si="12"/>
        <v>0</v>
      </c>
      <c r="S47" s="88">
        <f t="shared" si="13"/>
        <v>0</v>
      </c>
      <c r="T47" s="88">
        <f t="shared" si="13"/>
        <v>0</v>
      </c>
      <c r="U47" s="88">
        <f t="shared" si="13"/>
        <v>0</v>
      </c>
      <c r="V47" s="88">
        <f t="shared" si="13"/>
        <v>0</v>
      </c>
    </row>
    <row r="48" spans="1:22" x14ac:dyDescent="0.2">
      <c r="A48" s="83">
        <v>42</v>
      </c>
      <c r="B48" s="84" t="s">
        <v>35</v>
      </c>
      <c r="C48" s="85">
        <v>6169</v>
      </c>
      <c r="D48" s="85">
        <v>8051</v>
      </c>
      <c r="E48" s="85">
        <f>C48/(C48+D48)</f>
        <v>0.43382559774964841</v>
      </c>
      <c r="F48" s="85">
        <f>1-E48</f>
        <v>0.56617440225035165</v>
      </c>
      <c r="G48" s="86"/>
      <c r="H48" s="87">
        <v>0</v>
      </c>
      <c r="I48" s="87">
        <f t="shared" si="6"/>
        <v>0</v>
      </c>
      <c r="J48" s="87">
        <f t="shared" si="2"/>
        <v>0</v>
      </c>
      <c r="K48" s="87">
        <f t="shared" si="3"/>
        <v>0</v>
      </c>
      <c r="L48" s="87">
        <f t="shared" si="4"/>
        <v>0</v>
      </c>
      <c r="M48" s="88">
        <f t="shared" si="7"/>
        <v>0</v>
      </c>
      <c r="N48" s="88">
        <f t="shared" si="8"/>
        <v>0</v>
      </c>
      <c r="O48" s="88">
        <f t="shared" si="9"/>
        <v>0</v>
      </c>
      <c r="P48" s="88">
        <f t="shared" si="10"/>
        <v>0</v>
      </c>
      <c r="Q48" s="88">
        <f t="shared" si="11"/>
        <v>0</v>
      </c>
      <c r="R48" s="88">
        <f t="shared" si="12"/>
        <v>0</v>
      </c>
      <c r="S48" s="88">
        <f t="shared" si="13"/>
        <v>0</v>
      </c>
      <c r="T48" s="88">
        <f t="shared" si="13"/>
        <v>0</v>
      </c>
      <c r="U48" s="88">
        <f t="shared" si="13"/>
        <v>0</v>
      </c>
      <c r="V48" s="88">
        <f t="shared" si="13"/>
        <v>0</v>
      </c>
    </row>
    <row r="49" spans="1:22" ht="25.5" x14ac:dyDescent="0.2">
      <c r="A49" s="83">
        <v>43</v>
      </c>
      <c r="B49" s="84" t="s">
        <v>36</v>
      </c>
      <c r="C49" s="85">
        <f>C26+C48+C50</f>
        <v>39603</v>
      </c>
      <c r="D49" s="85">
        <f>D26+D48+D50</f>
        <v>52394</v>
      </c>
      <c r="E49" s="85">
        <f>C49/(C49+D49)</f>
        <v>0.4304814287422416</v>
      </c>
      <c r="F49" s="85">
        <f>1-E49</f>
        <v>0.5695185712577584</v>
      </c>
      <c r="G49" s="85">
        <v>91997</v>
      </c>
      <c r="H49" s="87">
        <v>85267393.340000004</v>
      </c>
      <c r="I49" s="87">
        <f t="shared" si="6"/>
        <v>21316848.34</v>
      </c>
      <c r="J49" s="87">
        <f t="shared" si="2"/>
        <v>21316848.34</v>
      </c>
      <c r="K49" s="87">
        <f t="shared" si="3"/>
        <v>21316848.34</v>
      </c>
      <c r="L49" s="87">
        <f t="shared" si="4"/>
        <v>21316848.319999997</v>
      </c>
      <c r="M49" s="88">
        <f t="shared" si="7"/>
        <v>36706029.310000002</v>
      </c>
      <c r="N49" s="88">
        <f t="shared" si="8"/>
        <v>9176507.3300000001</v>
      </c>
      <c r="O49" s="88">
        <f t="shared" si="9"/>
        <v>9176507.3300000001</v>
      </c>
      <c r="P49" s="88">
        <f t="shared" si="10"/>
        <v>9176507.3300000001</v>
      </c>
      <c r="Q49" s="88">
        <f t="shared" si="11"/>
        <v>9176507.3200000059</v>
      </c>
      <c r="R49" s="88">
        <f t="shared" si="12"/>
        <v>48561364.029999994</v>
      </c>
      <c r="S49" s="88">
        <f t="shared" si="13"/>
        <v>12140341.01</v>
      </c>
      <c r="T49" s="88">
        <f t="shared" si="13"/>
        <v>12140341.01</v>
      </c>
      <c r="U49" s="88">
        <f t="shared" si="13"/>
        <v>12140341.01</v>
      </c>
      <c r="V49" s="88">
        <f t="shared" si="13"/>
        <v>12140340.999999991</v>
      </c>
    </row>
    <row r="50" spans="1:22" x14ac:dyDescent="0.2">
      <c r="A50" s="83">
        <v>44</v>
      </c>
      <c r="B50" s="84" t="s">
        <v>61</v>
      </c>
      <c r="C50" s="85">
        <v>23717</v>
      </c>
      <c r="D50" s="85">
        <v>30057</v>
      </c>
      <c r="E50" s="85">
        <f>C50/(C50+D50)</f>
        <v>0.44104957786290772</v>
      </c>
      <c r="F50" s="85">
        <f>1-E50</f>
        <v>0.55895042213709223</v>
      </c>
      <c r="G50" s="86"/>
      <c r="H50" s="87">
        <v>0</v>
      </c>
      <c r="I50" s="87">
        <f t="shared" si="6"/>
        <v>0</v>
      </c>
      <c r="J50" s="87">
        <f t="shared" si="2"/>
        <v>0</v>
      </c>
      <c r="K50" s="87">
        <f t="shared" si="3"/>
        <v>0</v>
      </c>
      <c r="L50" s="87">
        <f t="shared" si="4"/>
        <v>0</v>
      </c>
      <c r="M50" s="88">
        <f t="shared" si="7"/>
        <v>0</v>
      </c>
      <c r="N50" s="88">
        <f t="shared" si="8"/>
        <v>0</v>
      </c>
      <c r="O50" s="88">
        <f t="shared" si="9"/>
        <v>0</v>
      </c>
      <c r="P50" s="88">
        <f t="shared" si="10"/>
        <v>0</v>
      </c>
      <c r="Q50" s="88">
        <f t="shared" si="11"/>
        <v>0</v>
      </c>
      <c r="R50" s="88">
        <f t="shared" si="12"/>
        <v>0</v>
      </c>
      <c r="S50" s="88">
        <f t="shared" si="13"/>
        <v>0</v>
      </c>
      <c r="T50" s="88">
        <f t="shared" si="13"/>
        <v>0</v>
      </c>
      <c r="U50" s="88">
        <f t="shared" si="13"/>
        <v>0</v>
      </c>
      <c r="V50" s="88">
        <f t="shared" si="13"/>
        <v>0</v>
      </c>
    </row>
    <row r="51" spans="1:22" x14ac:dyDescent="0.2">
      <c r="A51" s="83">
        <v>45</v>
      </c>
      <c r="B51" s="84" t="s">
        <v>62</v>
      </c>
      <c r="C51" s="85">
        <v>7129</v>
      </c>
      <c r="D51" s="85">
        <v>1196</v>
      </c>
      <c r="E51" s="85">
        <f>C51/(C51+D51)</f>
        <v>0.85633633633633632</v>
      </c>
      <c r="F51" s="85">
        <f>1-E51</f>
        <v>0.14366366366366368</v>
      </c>
      <c r="G51" s="86"/>
      <c r="H51" s="87">
        <v>0</v>
      </c>
      <c r="I51" s="87">
        <f t="shared" si="6"/>
        <v>0</v>
      </c>
      <c r="J51" s="87">
        <f t="shared" si="2"/>
        <v>0</v>
      </c>
      <c r="K51" s="87">
        <f t="shared" si="3"/>
        <v>0</v>
      </c>
      <c r="L51" s="87">
        <f t="shared" si="4"/>
        <v>0</v>
      </c>
      <c r="M51" s="88">
        <f t="shared" si="7"/>
        <v>0</v>
      </c>
      <c r="N51" s="88">
        <f t="shared" si="8"/>
        <v>0</v>
      </c>
      <c r="O51" s="88">
        <f t="shared" si="9"/>
        <v>0</v>
      </c>
      <c r="P51" s="88">
        <f t="shared" si="10"/>
        <v>0</v>
      </c>
      <c r="Q51" s="88">
        <f t="shared" si="11"/>
        <v>0</v>
      </c>
      <c r="R51" s="88">
        <f t="shared" si="12"/>
        <v>0</v>
      </c>
      <c r="S51" s="88">
        <f t="shared" si="13"/>
        <v>0</v>
      </c>
      <c r="T51" s="88">
        <f t="shared" si="13"/>
        <v>0</v>
      </c>
      <c r="U51" s="88">
        <f t="shared" si="13"/>
        <v>0</v>
      </c>
      <c r="V51" s="88">
        <f t="shared" si="13"/>
        <v>0</v>
      </c>
    </row>
    <row r="52" spans="1:22" x14ac:dyDescent="0.2">
      <c r="A52" s="83">
        <v>46</v>
      </c>
      <c r="B52" s="84" t="s">
        <v>37</v>
      </c>
      <c r="C52" s="85"/>
      <c r="D52" s="85"/>
      <c r="E52" s="85"/>
      <c r="F52" s="85"/>
      <c r="G52" s="86">
        <f t="shared" si="5"/>
        <v>0</v>
      </c>
      <c r="H52" s="87">
        <v>0</v>
      </c>
      <c r="I52" s="87">
        <f t="shared" si="6"/>
        <v>0</v>
      </c>
      <c r="J52" s="87">
        <f t="shared" si="2"/>
        <v>0</v>
      </c>
      <c r="K52" s="87">
        <f t="shared" si="3"/>
        <v>0</v>
      </c>
      <c r="L52" s="87">
        <f t="shared" si="4"/>
        <v>0</v>
      </c>
      <c r="M52" s="88">
        <f t="shared" si="7"/>
        <v>0</v>
      </c>
      <c r="N52" s="88">
        <f t="shared" si="8"/>
        <v>0</v>
      </c>
      <c r="O52" s="88">
        <f t="shared" si="9"/>
        <v>0</v>
      </c>
      <c r="P52" s="88">
        <f t="shared" si="10"/>
        <v>0</v>
      </c>
      <c r="Q52" s="88">
        <f t="shared" si="11"/>
        <v>0</v>
      </c>
      <c r="R52" s="88">
        <f t="shared" si="12"/>
        <v>0</v>
      </c>
      <c r="S52" s="88">
        <f t="shared" si="13"/>
        <v>0</v>
      </c>
      <c r="T52" s="88">
        <f t="shared" si="13"/>
        <v>0</v>
      </c>
      <c r="U52" s="88">
        <f t="shared" si="13"/>
        <v>0</v>
      </c>
      <c r="V52" s="88">
        <f t="shared" si="13"/>
        <v>0</v>
      </c>
    </row>
    <row r="53" spans="1:22" x14ac:dyDescent="0.2">
      <c r="A53" s="83">
        <v>47</v>
      </c>
      <c r="B53" s="84" t="s">
        <v>38</v>
      </c>
      <c r="C53" s="85"/>
      <c r="D53" s="85"/>
      <c r="E53" s="85"/>
      <c r="F53" s="85"/>
      <c r="G53" s="86">
        <f t="shared" si="5"/>
        <v>0</v>
      </c>
      <c r="H53" s="87">
        <v>0</v>
      </c>
      <c r="I53" s="87">
        <f t="shared" si="6"/>
        <v>0</v>
      </c>
      <c r="J53" s="87">
        <f t="shared" si="2"/>
        <v>0</v>
      </c>
      <c r="K53" s="87">
        <f t="shared" si="3"/>
        <v>0</v>
      </c>
      <c r="L53" s="87">
        <f t="shared" si="4"/>
        <v>0</v>
      </c>
      <c r="M53" s="88">
        <f t="shared" si="7"/>
        <v>0</v>
      </c>
      <c r="N53" s="88">
        <f t="shared" si="8"/>
        <v>0</v>
      </c>
      <c r="O53" s="88">
        <f t="shared" si="9"/>
        <v>0</v>
      </c>
      <c r="P53" s="88">
        <f t="shared" si="10"/>
        <v>0</v>
      </c>
      <c r="Q53" s="88">
        <f t="shared" si="11"/>
        <v>0</v>
      </c>
      <c r="R53" s="88">
        <f t="shared" si="12"/>
        <v>0</v>
      </c>
      <c r="S53" s="88">
        <f t="shared" si="13"/>
        <v>0</v>
      </c>
      <c r="T53" s="88">
        <f t="shared" si="13"/>
        <v>0</v>
      </c>
      <c r="U53" s="88">
        <f t="shared" si="13"/>
        <v>0</v>
      </c>
      <c r="V53" s="88">
        <f t="shared" si="13"/>
        <v>0</v>
      </c>
    </row>
    <row r="54" spans="1:22" x14ac:dyDescent="0.2">
      <c r="A54" s="83">
        <v>48</v>
      </c>
      <c r="B54" s="84" t="s">
        <v>63</v>
      </c>
      <c r="C54" s="85"/>
      <c r="D54" s="85"/>
      <c r="E54" s="85"/>
      <c r="F54" s="85"/>
      <c r="G54" s="86">
        <f t="shared" si="5"/>
        <v>0</v>
      </c>
      <c r="H54" s="87">
        <v>0</v>
      </c>
      <c r="I54" s="87">
        <f t="shared" si="6"/>
        <v>0</v>
      </c>
      <c r="J54" s="87">
        <f t="shared" si="2"/>
        <v>0</v>
      </c>
      <c r="K54" s="87">
        <f t="shared" si="3"/>
        <v>0</v>
      </c>
      <c r="L54" s="87">
        <f t="shared" si="4"/>
        <v>0</v>
      </c>
      <c r="M54" s="88">
        <f t="shared" si="7"/>
        <v>0</v>
      </c>
      <c r="N54" s="88">
        <f t="shared" si="8"/>
        <v>0</v>
      </c>
      <c r="O54" s="88">
        <f t="shared" si="9"/>
        <v>0</v>
      </c>
      <c r="P54" s="88">
        <f t="shared" si="10"/>
        <v>0</v>
      </c>
      <c r="Q54" s="88">
        <f t="shared" si="11"/>
        <v>0</v>
      </c>
      <c r="R54" s="88">
        <f t="shared" si="12"/>
        <v>0</v>
      </c>
      <c r="S54" s="88">
        <f t="shared" si="13"/>
        <v>0</v>
      </c>
      <c r="T54" s="88">
        <f t="shared" si="13"/>
        <v>0</v>
      </c>
      <c r="U54" s="88">
        <f t="shared" si="13"/>
        <v>0</v>
      </c>
      <c r="V54" s="88">
        <f t="shared" si="13"/>
        <v>0</v>
      </c>
    </row>
    <row r="55" spans="1:22" x14ac:dyDescent="0.2">
      <c r="A55" s="83">
        <v>49</v>
      </c>
      <c r="B55" s="84" t="s">
        <v>39</v>
      </c>
      <c r="C55" s="85"/>
      <c r="D55" s="85"/>
      <c r="E55" s="85"/>
      <c r="F55" s="85"/>
      <c r="G55" s="86">
        <f t="shared" si="5"/>
        <v>0</v>
      </c>
      <c r="H55" s="87">
        <v>0</v>
      </c>
      <c r="I55" s="87">
        <f t="shared" si="6"/>
        <v>0</v>
      </c>
      <c r="J55" s="87">
        <f t="shared" si="2"/>
        <v>0</v>
      </c>
      <c r="K55" s="87">
        <f t="shared" si="3"/>
        <v>0</v>
      </c>
      <c r="L55" s="87">
        <f t="shared" si="4"/>
        <v>0</v>
      </c>
      <c r="M55" s="88">
        <f t="shared" si="7"/>
        <v>0</v>
      </c>
      <c r="N55" s="88">
        <f t="shared" si="8"/>
        <v>0</v>
      </c>
      <c r="O55" s="88">
        <f t="shared" si="9"/>
        <v>0</v>
      </c>
      <c r="P55" s="88">
        <f t="shared" si="10"/>
        <v>0</v>
      </c>
      <c r="Q55" s="88">
        <f t="shared" si="11"/>
        <v>0</v>
      </c>
      <c r="R55" s="88">
        <f t="shared" si="12"/>
        <v>0</v>
      </c>
      <c r="S55" s="88">
        <f t="shared" si="13"/>
        <v>0</v>
      </c>
      <c r="T55" s="88">
        <f t="shared" si="13"/>
        <v>0</v>
      </c>
      <c r="U55" s="88">
        <f t="shared" si="13"/>
        <v>0</v>
      </c>
      <c r="V55" s="88">
        <f t="shared" si="13"/>
        <v>0</v>
      </c>
    </row>
    <row r="56" spans="1:22" x14ac:dyDescent="0.2">
      <c r="A56" s="83">
        <v>50</v>
      </c>
      <c r="B56" s="84" t="s">
        <v>40</v>
      </c>
      <c r="C56" s="85"/>
      <c r="D56" s="85"/>
      <c r="E56" s="85"/>
      <c r="F56" s="85"/>
      <c r="G56" s="86">
        <f t="shared" si="5"/>
        <v>0</v>
      </c>
      <c r="H56" s="87">
        <v>0</v>
      </c>
      <c r="I56" s="87">
        <f t="shared" si="6"/>
        <v>0</v>
      </c>
      <c r="J56" s="87">
        <f t="shared" si="2"/>
        <v>0</v>
      </c>
      <c r="K56" s="87">
        <f t="shared" si="3"/>
        <v>0</v>
      </c>
      <c r="L56" s="87">
        <f t="shared" si="4"/>
        <v>0</v>
      </c>
      <c r="M56" s="88">
        <f t="shared" si="7"/>
        <v>0</v>
      </c>
      <c r="N56" s="88">
        <f t="shared" si="8"/>
        <v>0</v>
      </c>
      <c r="O56" s="88">
        <f t="shared" si="9"/>
        <v>0</v>
      </c>
      <c r="P56" s="88">
        <f t="shared" si="10"/>
        <v>0</v>
      </c>
      <c r="Q56" s="88">
        <f t="shared" si="11"/>
        <v>0</v>
      </c>
      <c r="R56" s="88">
        <f t="shared" si="12"/>
        <v>0</v>
      </c>
      <c r="S56" s="88">
        <f t="shared" si="13"/>
        <v>0</v>
      </c>
      <c r="T56" s="88">
        <f t="shared" si="13"/>
        <v>0</v>
      </c>
      <c r="U56" s="88">
        <f t="shared" si="13"/>
        <v>0</v>
      </c>
      <c r="V56" s="88">
        <f t="shared" si="13"/>
        <v>0</v>
      </c>
    </row>
    <row r="57" spans="1:22" x14ac:dyDescent="0.2">
      <c r="A57" s="83">
        <v>51</v>
      </c>
      <c r="B57" s="84" t="s">
        <v>41</v>
      </c>
      <c r="C57" s="85"/>
      <c r="D57" s="85"/>
      <c r="E57" s="85"/>
      <c r="F57" s="85"/>
      <c r="G57" s="86">
        <f t="shared" si="5"/>
        <v>0</v>
      </c>
      <c r="H57" s="87">
        <v>0</v>
      </c>
      <c r="I57" s="87">
        <f t="shared" si="6"/>
        <v>0</v>
      </c>
      <c r="J57" s="87">
        <f t="shared" si="2"/>
        <v>0</v>
      </c>
      <c r="K57" s="87">
        <f t="shared" si="3"/>
        <v>0</v>
      </c>
      <c r="L57" s="87">
        <f t="shared" si="4"/>
        <v>0</v>
      </c>
      <c r="M57" s="88">
        <f t="shared" si="7"/>
        <v>0</v>
      </c>
      <c r="N57" s="88">
        <f t="shared" si="8"/>
        <v>0</v>
      </c>
      <c r="O57" s="88">
        <f t="shared" si="9"/>
        <v>0</v>
      </c>
      <c r="P57" s="88">
        <f t="shared" si="10"/>
        <v>0</v>
      </c>
      <c r="Q57" s="88">
        <f t="shared" si="11"/>
        <v>0</v>
      </c>
      <c r="R57" s="88">
        <f t="shared" si="12"/>
        <v>0</v>
      </c>
      <c r="S57" s="88">
        <f t="shared" si="13"/>
        <v>0</v>
      </c>
      <c r="T57" s="88">
        <f t="shared" si="13"/>
        <v>0</v>
      </c>
      <c r="U57" s="88">
        <f t="shared" si="13"/>
        <v>0</v>
      </c>
      <c r="V57" s="88">
        <f t="shared" si="13"/>
        <v>0</v>
      </c>
    </row>
    <row r="58" spans="1:22" x14ac:dyDescent="0.2">
      <c r="A58" s="83">
        <v>52</v>
      </c>
      <c r="B58" s="84" t="s">
        <v>42</v>
      </c>
      <c r="C58" s="85"/>
      <c r="D58" s="85"/>
      <c r="E58" s="85"/>
      <c r="F58" s="85"/>
      <c r="G58" s="86">
        <f t="shared" si="5"/>
        <v>0</v>
      </c>
      <c r="H58" s="87">
        <v>0</v>
      </c>
      <c r="I58" s="87">
        <f t="shared" si="6"/>
        <v>0</v>
      </c>
      <c r="J58" s="87">
        <f t="shared" si="2"/>
        <v>0</v>
      </c>
      <c r="K58" s="87">
        <f t="shared" si="3"/>
        <v>0</v>
      </c>
      <c r="L58" s="87">
        <f t="shared" si="4"/>
        <v>0</v>
      </c>
      <c r="M58" s="88">
        <f t="shared" si="7"/>
        <v>0</v>
      </c>
      <c r="N58" s="88">
        <f t="shared" si="8"/>
        <v>0</v>
      </c>
      <c r="O58" s="88">
        <f t="shared" si="9"/>
        <v>0</v>
      </c>
      <c r="P58" s="88">
        <f t="shared" si="10"/>
        <v>0</v>
      </c>
      <c r="Q58" s="88">
        <f t="shared" si="11"/>
        <v>0</v>
      </c>
      <c r="R58" s="88">
        <f t="shared" si="12"/>
        <v>0</v>
      </c>
      <c r="S58" s="88">
        <f t="shared" si="13"/>
        <v>0</v>
      </c>
      <c r="T58" s="88">
        <f t="shared" si="13"/>
        <v>0</v>
      </c>
      <c r="U58" s="88">
        <f t="shared" si="13"/>
        <v>0</v>
      </c>
      <c r="V58" s="88">
        <f t="shared" si="13"/>
        <v>0</v>
      </c>
    </row>
    <row r="59" spans="1:22" x14ac:dyDescent="0.2">
      <c r="A59" s="83">
        <v>53</v>
      </c>
      <c r="B59" s="84" t="s">
        <v>53</v>
      </c>
      <c r="C59" s="85"/>
      <c r="D59" s="85"/>
      <c r="E59" s="85"/>
      <c r="F59" s="85"/>
      <c r="G59" s="86">
        <f t="shared" si="5"/>
        <v>0</v>
      </c>
      <c r="H59" s="87">
        <v>0</v>
      </c>
      <c r="I59" s="87">
        <f t="shared" si="6"/>
        <v>0</v>
      </c>
      <c r="J59" s="87">
        <f t="shared" si="2"/>
        <v>0</v>
      </c>
      <c r="K59" s="87">
        <f t="shared" si="3"/>
        <v>0</v>
      </c>
      <c r="L59" s="87">
        <f t="shared" si="4"/>
        <v>0</v>
      </c>
      <c r="M59" s="88">
        <f t="shared" si="7"/>
        <v>0</v>
      </c>
      <c r="N59" s="88">
        <f t="shared" si="8"/>
        <v>0</v>
      </c>
      <c r="O59" s="88">
        <f t="shared" si="9"/>
        <v>0</v>
      </c>
      <c r="P59" s="88">
        <f t="shared" si="10"/>
        <v>0</v>
      </c>
      <c r="Q59" s="88">
        <f t="shared" si="11"/>
        <v>0</v>
      </c>
      <c r="R59" s="88">
        <f t="shared" si="12"/>
        <v>0</v>
      </c>
      <c r="S59" s="88">
        <f t="shared" si="13"/>
        <v>0</v>
      </c>
      <c r="T59" s="88">
        <f t="shared" si="13"/>
        <v>0</v>
      </c>
      <c r="U59" s="88">
        <f t="shared" si="13"/>
        <v>0</v>
      </c>
      <c r="V59" s="88">
        <f t="shared" si="13"/>
        <v>0</v>
      </c>
    </row>
    <row r="60" spans="1:22" x14ac:dyDescent="0.2">
      <c r="A60" s="83">
        <v>54</v>
      </c>
      <c r="B60" s="89" t="s">
        <v>88</v>
      </c>
      <c r="C60" s="85"/>
      <c r="D60" s="85"/>
      <c r="E60" s="85"/>
      <c r="F60" s="85"/>
      <c r="G60" s="86">
        <f t="shared" si="5"/>
        <v>0</v>
      </c>
      <c r="H60" s="87">
        <v>0</v>
      </c>
      <c r="I60" s="87">
        <f t="shared" si="6"/>
        <v>0</v>
      </c>
      <c r="J60" s="87">
        <f t="shared" si="2"/>
        <v>0</v>
      </c>
      <c r="K60" s="87">
        <f t="shared" si="3"/>
        <v>0</v>
      </c>
      <c r="L60" s="87">
        <f t="shared" si="4"/>
        <v>0</v>
      </c>
      <c r="M60" s="88">
        <f t="shared" si="7"/>
        <v>0</v>
      </c>
      <c r="N60" s="88">
        <f t="shared" si="8"/>
        <v>0</v>
      </c>
      <c r="O60" s="88">
        <f t="shared" si="9"/>
        <v>0</v>
      </c>
      <c r="P60" s="88">
        <f t="shared" si="10"/>
        <v>0</v>
      </c>
      <c r="Q60" s="88">
        <f t="shared" si="11"/>
        <v>0</v>
      </c>
      <c r="R60" s="88">
        <f t="shared" si="12"/>
        <v>0</v>
      </c>
      <c r="S60" s="88">
        <f t="shared" si="13"/>
        <v>0</v>
      </c>
      <c r="T60" s="88">
        <f t="shared" si="13"/>
        <v>0</v>
      </c>
      <c r="U60" s="88">
        <f t="shared" si="13"/>
        <v>0</v>
      </c>
      <c r="V60" s="88">
        <f t="shared" si="13"/>
        <v>0</v>
      </c>
    </row>
    <row r="61" spans="1:22" x14ac:dyDescent="0.2">
      <c r="A61" s="83">
        <v>55</v>
      </c>
      <c r="B61" s="84" t="s">
        <v>43</v>
      </c>
      <c r="C61" s="85"/>
      <c r="D61" s="85"/>
      <c r="E61" s="85"/>
      <c r="F61" s="85"/>
      <c r="G61" s="86">
        <f t="shared" si="5"/>
        <v>0</v>
      </c>
      <c r="H61" s="87">
        <v>0</v>
      </c>
      <c r="I61" s="87">
        <f t="shared" si="6"/>
        <v>0</v>
      </c>
      <c r="J61" s="87">
        <f t="shared" si="2"/>
        <v>0</v>
      </c>
      <c r="K61" s="87">
        <f t="shared" si="3"/>
        <v>0</v>
      </c>
      <c r="L61" s="87">
        <f t="shared" si="4"/>
        <v>0</v>
      </c>
      <c r="M61" s="88">
        <f t="shared" si="7"/>
        <v>0</v>
      </c>
      <c r="N61" s="88">
        <f t="shared" si="8"/>
        <v>0</v>
      </c>
      <c r="O61" s="88">
        <f t="shared" si="9"/>
        <v>0</v>
      </c>
      <c r="P61" s="88">
        <f t="shared" si="10"/>
        <v>0</v>
      </c>
      <c r="Q61" s="88">
        <f t="shared" si="11"/>
        <v>0</v>
      </c>
      <c r="R61" s="88">
        <f t="shared" si="12"/>
        <v>0</v>
      </c>
      <c r="S61" s="88">
        <f t="shared" si="13"/>
        <v>0</v>
      </c>
      <c r="T61" s="88">
        <f t="shared" si="13"/>
        <v>0</v>
      </c>
      <c r="U61" s="88">
        <f t="shared" si="13"/>
        <v>0</v>
      </c>
      <c r="V61" s="88">
        <f t="shared" si="13"/>
        <v>0</v>
      </c>
    </row>
    <row r="62" spans="1:22" x14ac:dyDescent="0.2">
      <c r="A62" s="83">
        <v>56</v>
      </c>
      <c r="B62" s="89" t="s">
        <v>44</v>
      </c>
      <c r="C62" s="85"/>
      <c r="D62" s="85"/>
      <c r="E62" s="85"/>
      <c r="F62" s="85"/>
      <c r="G62" s="86">
        <f t="shared" si="5"/>
        <v>0</v>
      </c>
      <c r="H62" s="87">
        <v>0</v>
      </c>
      <c r="I62" s="87">
        <f t="shared" si="6"/>
        <v>0</v>
      </c>
      <c r="J62" s="87">
        <f t="shared" si="2"/>
        <v>0</v>
      </c>
      <c r="K62" s="87">
        <f t="shared" si="3"/>
        <v>0</v>
      </c>
      <c r="L62" s="87">
        <f t="shared" si="4"/>
        <v>0</v>
      </c>
      <c r="M62" s="88">
        <f t="shared" si="7"/>
        <v>0</v>
      </c>
      <c r="N62" s="88">
        <f t="shared" si="8"/>
        <v>0</v>
      </c>
      <c r="O62" s="88">
        <f t="shared" si="9"/>
        <v>0</v>
      </c>
      <c r="P62" s="88">
        <f t="shared" si="10"/>
        <v>0</v>
      </c>
      <c r="Q62" s="88">
        <f t="shared" si="11"/>
        <v>0</v>
      </c>
      <c r="R62" s="88">
        <f t="shared" si="12"/>
        <v>0</v>
      </c>
      <c r="S62" s="88">
        <f t="shared" si="13"/>
        <v>0</v>
      </c>
      <c r="T62" s="88">
        <f t="shared" si="13"/>
        <v>0</v>
      </c>
      <c r="U62" s="88">
        <f t="shared" si="13"/>
        <v>0</v>
      </c>
      <c r="V62" s="88">
        <f t="shared" si="13"/>
        <v>0</v>
      </c>
    </row>
    <row r="63" spans="1:22" x14ac:dyDescent="0.2">
      <c r="A63" s="83">
        <v>57</v>
      </c>
      <c r="B63" s="89" t="s">
        <v>45</v>
      </c>
      <c r="C63" s="85"/>
      <c r="D63" s="85"/>
      <c r="E63" s="85"/>
      <c r="F63" s="85"/>
      <c r="G63" s="86">
        <f t="shared" si="5"/>
        <v>0</v>
      </c>
      <c r="H63" s="87">
        <v>0</v>
      </c>
      <c r="I63" s="87">
        <f t="shared" si="6"/>
        <v>0</v>
      </c>
      <c r="J63" s="87">
        <f t="shared" si="2"/>
        <v>0</v>
      </c>
      <c r="K63" s="87">
        <f t="shared" si="3"/>
        <v>0</v>
      </c>
      <c r="L63" s="87">
        <f t="shared" si="4"/>
        <v>0</v>
      </c>
      <c r="M63" s="88">
        <f t="shared" si="7"/>
        <v>0</v>
      </c>
      <c r="N63" s="88">
        <f t="shared" si="8"/>
        <v>0</v>
      </c>
      <c r="O63" s="88">
        <f t="shared" si="9"/>
        <v>0</v>
      </c>
      <c r="P63" s="88">
        <f t="shared" si="10"/>
        <v>0</v>
      </c>
      <c r="Q63" s="88">
        <f t="shared" si="11"/>
        <v>0</v>
      </c>
      <c r="R63" s="88">
        <f t="shared" si="12"/>
        <v>0</v>
      </c>
      <c r="S63" s="88">
        <f t="shared" si="13"/>
        <v>0</v>
      </c>
      <c r="T63" s="88">
        <f t="shared" si="13"/>
        <v>0</v>
      </c>
      <c r="U63" s="88">
        <f t="shared" si="13"/>
        <v>0</v>
      </c>
      <c r="V63" s="88">
        <f t="shared" si="13"/>
        <v>0</v>
      </c>
    </row>
    <row r="64" spans="1:22" x14ac:dyDescent="0.2">
      <c r="A64" s="83">
        <v>58</v>
      </c>
      <c r="B64" s="89" t="s">
        <v>46</v>
      </c>
      <c r="C64" s="85"/>
      <c r="D64" s="85"/>
      <c r="E64" s="85"/>
      <c r="F64" s="85"/>
      <c r="G64" s="86">
        <f t="shared" si="5"/>
        <v>0</v>
      </c>
      <c r="H64" s="87">
        <v>0</v>
      </c>
      <c r="I64" s="87">
        <f t="shared" si="6"/>
        <v>0</v>
      </c>
      <c r="J64" s="87">
        <f t="shared" si="2"/>
        <v>0</v>
      </c>
      <c r="K64" s="87">
        <f t="shared" si="3"/>
        <v>0</v>
      </c>
      <c r="L64" s="87">
        <f t="shared" si="4"/>
        <v>0</v>
      </c>
      <c r="M64" s="88">
        <f t="shared" si="7"/>
        <v>0</v>
      </c>
      <c r="N64" s="88">
        <f t="shared" si="8"/>
        <v>0</v>
      </c>
      <c r="O64" s="88">
        <f t="shared" si="9"/>
        <v>0</v>
      </c>
      <c r="P64" s="88">
        <f t="shared" si="10"/>
        <v>0</v>
      </c>
      <c r="Q64" s="88">
        <f t="shared" si="11"/>
        <v>0</v>
      </c>
      <c r="R64" s="88">
        <f t="shared" si="12"/>
        <v>0</v>
      </c>
      <c r="S64" s="88">
        <f t="shared" si="13"/>
        <v>0</v>
      </c>
      <c r="T64" s="88">
        <f t="shared" si="13"/>
        <v>0</v>
      </c>
      <c r="U64" s="88">
        <f t="shared" si="13"/>
        <v>0</v>
      </c>
      <c r="V64" s="88">
        <f t="shared" si="13"/>
        <v>0</v>
      </c>
    </row>
    <row r="65" spans="1:22" x14ac:dyDescent="0.2">
      <c r="A65" s="83">
        <v>59</v>
      </c>
      <c r="B65" s="89" t="s">
        <v>48</v>
      </c>
      <c r="C65" s="85"/>
      <c r="D65" s="85"/>
      <c r="E65" s="85"/>
      <c r="F65" s="85"/>
      <c r="G65" s="86">
        <f t="shared" si="5"/>
        <v>0</v>
      </c>
      <c r="H65" s="87">
        <v>0</v>
      </c>
      <c r="I65" s="87">
        <f t="shared" si="6"/>
        <v>0</v>
      </c>
      <c r="J65" s="87">
        <f t="shared" si="2"/>
        <v>0</v>
      </c>
      <c r="K65" s="87">
        <f t="shared" si="3"/>
        <v>0</v>
      </c>
      <c r="L65" s="87">
        <f t="shared" si="4"/>
        <v>0</v>
      </c>
      <c r="M65" s="88">
        <f t="shared" si="7"/>
        <v>0</v>
      </c>
      <c r="N65" s="88">
        <f t="shared" si="8"/>
        <v>0</v>
      </c>
      <c r="O65" s="88">
        <f t="shared" si="9"/>
        <v>0</v>
      </c>
      <c r="P65" s="88">
        <f t="shared" si="10"/>
        <v>0</v>
      </c>
      <c r="Q65" s="88">
        <f t="shared" si="11"/>
        <v>0</v>
      </c>
      <c r="R65" s="88">
        <f t="shared" si="12"/>
        <v>0</v>
      </c>
      <c r="S65" s="88">
        <f t="shared" si="13"/>
        <v>0</v>
      </c>
      <c r="T65" s="88">
        <f t="shared" si="13"/>
        <v>0</v>
      </c>
      <c r="U65" s="88">
        <f t="shared" si="13"/>
        <v>0</v>
      </c>
      <c r="V65" s="88">
        <f t="shared" si="13"/>
        <v>0</v>
      </c>
    </row>
    <row r="66" spans="1:22" x14ac:dyDescent="0.2">
      <c r="A66" s="83">
        <v>60</v>
      </c>
      <c r="B66" s="84" t="s">
        <v>49</v>
      </c>
      <c r="C66" s="85"/>
      <c r="D66" s="85"/>
      <c r="E66" s="85"/>
      <c r="F66" s="85"/>
      <c r="G66" s="86">
        <f t="shared" si="5"/>
        <v>0</v>
      </c>
      <c r="H66" s="87">
        <v>0</v>
      </c>
      <c r="I66" s="87">
        <f t="shared" si="6"/>
        <v>0</v>
      </c>
      <c r="J66" s="87">
        <f t="shared" si="2"/>
        <v>0</v>
      </c>
      <c r="K66" s="87">
        <f t="shared" si="3"/>
        <v>0</v>
      </c>
      <c r="L66" s="87">
        <f t="shared" si="4"/>
        <v>0</v>
      </c>
      <c r="M66" s="88">
        <f t="shared" si="7"/>
        <v>0</v>
      </c>
      <c r="N66" s="88">
        <f t="shared" si="8"/>
        <v>0</v>
      </c>
      <c r="O66" s="88">
        <f t="shared" si="9"/>
        <v>0</v>
      </c>
      <c r="P66" s="88">
        <f t="shared" si="10"/>
        <v>0</v>
      </c>
      <c r="Q66" s="88">
        <f t="shared" si="11"/>
        <v>0</v>
      </c>
      <c r="R66" s="88">
        <f t="shared" si="12"/>
        <v>0</v>
      </c>
      <c r="S66" s="88">
        <f t="shared" si="13"/>
        <v>0</v>
      </c>
      <c r="T66" s="88">
        <f t="shared" si="13"/>
        <v>0</v>
      </c>
      <c r="U66" s="88">
        <f t="shared" si="13"/>
        <v>0</v>
      </c>
      <c r="V66" s="88">
        <f t="shared" si="13"/>
        <v>0</v>
      </c>
    </row>
    <row r="67" spans="1:22" x14ac:dyDescent="0.2">
      <c r="A67" s="83">
        <v>61</v>
      </c>
      <c r="B67" s="89" t="s">
        <v>89</v>
      </c>
      <c r="C67" s="85"/>
      <c r="D67" s="85"/>
      <c r="E67" s="85"/>
      <c r="F67" s="85"/>
      <c r="G67" s="86">
        <f t="shared" si="5"/>
        <v>0</v>
      </c>
      <c r="H67" s="87">
        <v>0</v>
      </c>
      <c r="I67" s="87">
        <f t="shared" si="6"/>
        <v>0</v>
      </c>
      <c r="J67" s="87">
        <f t="shared" si="2"/>
        <v>0</v>
      </c>
      <c r="K67" s="87">
        <f t="shared" si="3"/>
        <v>0</v>
      </c>
      <c r="L67" s="87">
        <f t="shared" si="4"/>
        <v>0</v>
      </c>
      <c r="M67" s="88">
        <f t="shared" si="7"/>
        <v>0</v>
      </c>
      <c r="N67" s="88">
        <f t="shared" si="8"/>
        <v>0</v>
      </c>
      <c r="O67" s="88">
        <f t="shared" si="9"/>
        <v>0</v>
      </c>
      <c r="P67" s="88">
        <f t="shared" si="10"/>
        <v>0</v>
      </c>
      <c r="Q67" s="88">
        <f t="shared" si="11"/>
        <v>0</v>
      </c>
      <c r="R67" s="88">
        <f t="shared" si="12"/>
        <v>0</v>
      </c>
      <c r="S67" s="88">
        <f t="shared" si="13"/>
        <v>0</v>
      </c>
      <c r="T67" s="88">
        <f t="shared" si="13"/>
        <v>0</v>
      </c>
      <c r="U67" s="88">
        <f t="shared" si="13"/>
        <v>0</v>
      </c>
      <c r="V67" s="88">
        <f t="shared" si="13"/>
        <v>0</v>
      </c>
    </row>
    <row r="68" spans="1:22" x14ac:dyDescent="0.2">
      <c r="A68" s="83">
        <v>62</v>
      </c>
      <c r="B68" s="89" t="s">
        <v>90</v>
      </c>
      <c r="C68" s="85"/>
      <c r="D68" s="85"/>
      <c r="E68" s="85"/>
      <c r="F68" s="85"/>
      <c r="G68" s="86">
        <f t="shared" si="5"/>
        <v>0</v>
      </c>
      <c r="H68" s="87">
        <v>0</v>
      </c>
      <c r="I68" s="87">
        <f t="shared" si="6"/>
        <v>0</v>
      </c>
      <c r="J68" s="87">
        <f t="shared" si="2"/>
        <v>0</v>
      </c>
      <c r="K68" s="87">
        <f t="shared" si="3"/>
        <v>0</v>
      </c>
      <c r="L68" s="87">
        <f t="shared" si="4"/>
        <v>0</v>
      </c>
      <c r="M68" s="88">
        <f t="shared" si="7"/>
        <v>0</v>
      </c>
      <c r="N68" s="88">
        <f t="shared" si="8"/>
        <v>0</v>
      </c>
      <c r="O68" s="88">
        <f t="shared" si="9"/>
        <v>0</v>
      </c>
      <c r="P68" s="88">
        <f t="shared" si="10"/>
        <v>0</v>
      </c>
      <c r="Q68" s="88">
        <f t="shared" si="11"/>
        <v>0</v>
      </c>
      <c r="R68" s="88">
        <f t="shared" si="12"/>
        <v>0</v>
      </c>
      <c r="S68" s="88">
        <f t="shared" si="13"/>
        <v>0</v>
      </c>
      <c r="T68" s="88">
        <f t="shared" si="13"/>
        <v>0</v>
      </c>
      <c r="U68" s="88">
        <f t="shared" si="13"/>
        <v>0</v>
      </c>
      <c r="V68" s="88">
        <f t="shared" si="13"/>
        <v>0</v>
      </c>
    </row>
    <row r="69" spans="1:22" x14ac:dyDescent="0.2">
      <c r="A69" s="83">
        <v>63</v>
      </c>
      <c r="B69" s="89" t="s">
        <v>85</v>
      </c>
      <c r="C69" s="85"/>
      <c r="D69" s="85"/>
      <c r="E69" s="85"/>
      <c r="F69" s="85"/>
      <c r="G69" s="86">
        <f t="shared" si="5"/>
        <v>0</v>
      </c>
      <c r="H69" s="87">
        <v>0</v>
      </c>
      <c r="I69" s="87">
        <f t="shared" si="6"/>
        <v>0</v>
      </c>
      <c r="J69" s="87">
        <f t="shared" si="2"/>
        <v>0</v>
      </c>
      <c r="K69" s="87">
        <f t="shared" si="3"/>
        <v>0</v>
      </c>
      <c r="L69" s="87">
        <f t="shared" si="4"/>
        <v>0</v>
      </c>
      <c r="M69" s="88">
        <f t="shared" si="7"/>
        <v>0</v>
      </c>
      <c r="N69" s="88">
        <f t="shared" si="8"/>
        <v>0</v>
      </c>
      <c r="O69" s="88">
        <f t="shared" si="9"/>
        <v>0</v>
      </c>
      <c r="P69" s="88">
        <f t="shared" si="10"/>
        <v>0</v>
      </c>
      <c r="Q69" s="88">
        <f t="shared" si="11"/>
        <v>0</v>
      </c>
      <c r="R69" s="88">
        <f t="shared" si="12"/>
        <v>0</v>
      </c>
      <c r="S69" s="88">
        <f t="shared" si="13"/>
        <v>0</v>
      </c>
      <c r="T69" s="88">
        <f t="shared" si="13"/>
        <v>0</v>
      </c>
      <c r="U69" s="88">
        <f t="shared" si="13"/>
        <v>0</v>
      </c>
      <c r="V69" s="88">
        <f t="shared" si="13"/>
        <v>0</v>
      </c>
    </row>
    <row r="70" spans="1:22" x14ac:dyDescent="0.2">
      <c r="A70" s="83">
        <v>64</v>
      </c>
      <c r="B70" s="89" t="s">
        <v>52</v>
      </c>
      <c r="C70" s="85"/>
      <c r="D70" s="85"/>
      <c r="E70" s="85"/>
      <c r="F70" s="85"/>
      <c r="G70" s="86">
        <f t="shared" si="5"/>
        <v>0</v>
      </c>
      <c r="H70" s="90">
        <v>0</v>
      </c>
      <c r="I70" s="87">
        <f t="shared" si="6"/>
        <v>0</v>
      </c>
      <c r="J70" s="87">
        <f t="shared" si="2"/>
        <v>0</v>
      </c>
      <c r="K70" s="87">
        <f t="shared" si="3"/>
        <v>0</v>
      </c>
      <c r="L70" s="87">
        <f t="shared" si="4"/>
        <v>0</v>
      </c>
      <c r="M70" s="88">
        <f t="shared" si="7"/>
        <v>0</v>
      </c>
      <c r="N70" s="88">
        <f t="shared" si="8"/>
        <v>0</v>
      </c>
      <c r="O70" s="88">
        <f t="shared" si="9"/>
        <v>0</v>
      </c>
      <c r="P70" s="88">
        <f t="shared" si="10"/>
        <v>0</v>
      </c>
      <c r="Q70" s="88">
        <f t="shared" si="11"/>
        <v>0</v>
      </c>
      <c r="R70" s="88">
        <f t="shared" si="12"/>
        <v>0</v>
      </c>
      <c r="S70" s="88">
        <f t="shared" si="13"/>
        <v>0</v>
      </c>
      <c r="T70" s="88">
        <f t="shared" si="13"/>
        <v>0</v>
      </c>
      <c r="U70" s="88">
        <f t="shared" si="13"/>
        <v>0</v>
      </c>
      <c r="V70" s="88">
        <f t="shared" si="13"/>
        <v>0</v>
      </c>
    </row>
    <row r="71" spans="1:22" x14ac:dyDescent="0.2">
      <c r="A71" s="83">
        <v>65</v>
      </c>
      <c r="B71" s="89" t="s">
        <v>51</v>
      </c>
      <c r="C71" s="85"/>
      <c r="D71" s="85"/>
      <c r="E71" s="85"/>
      <c r="F71" s="85"/>
      <c r="G71" s="86">
        <f t="shared" si="5"/>
        <v>0</v>
      </c>
      <c r="H71" s="90">
        <v>0</v>
      </c>
      <c r="I71" s="87">
        <f t="shared" si="6"/>
        <v>0</v>
      </c>
      <c r="J71" s="87">
        <f t="shared" ref="J71:J80" si="14">I71</f>
        <v>0</v>
      </c>
      <c r="K71" s="87">
        <f t="shared" ref="K71:K80" si="15">I71</f>
        <v>0</v>
      </c>
      <c r="L71" s="87">
        <f t="shared" ref="L71:L80" si="16">H71-I71-J71-K71</f>
        <v>0</v>
      </c>
      <c r="M71" s="88">
        <f t="shared" si="7"/>
        <v>0</v>
      </c>
      <c r="N71" s="88">
        <f t="shared" si="8"/>
        <v>0</v>
      </c>
      <c r="O71" s="88">
        <f t="shared" si="9"/>
        <v>0</v>
      </c>
      <c r="P71" s="88">
        <f t="shared" si="10"/>
        <v>0</v>
      </c>
      <c r="Q71" s="88">
        <f t="shared" si="11"/>
        <v>0</v>
      </c>
      <c r="R71" s="88">
        <f t="shared" si="12"/>
        <v>0</v>
      </c>
      <c r="S71" s="88">
        <f t="shared" ref="S71:V79" si="17">I71-N71</f>
        <v>0</v>
      </c>
      <c r="T71" s="88">
        <f t="shared" si="17"/>
        <v>0</v>
      </c>
      <c r="U71" s="88">
        <f t="shared" si="17"/>
        <v>0</v>
      </c>
      <c r="V71" s="88">
        <f t="shared" si="17"/>
        <v>0</v>
      </c>
    </row>
    <row r="72" spans="1:22" x14ac:dyDescent="0.2">
      <c r="A72" s="83">
        <v>66</v>
      </c>
      <c r="B72" s="89" t="s">
        <v>50</v>
      </c>
      <c r="C72" s="85"/>
      <c r="D72" s="85"/>
      <c r="E72" s="85"/>
      <c r="F72" s="85"/>
      <c r="G72" s="86">
        <f t="shared" ref="G72:G80" si="18">C72+D72</f>
        <v>0</v>
      </c>
      <c r="H72" s="90">
        <v>0</v>
      </c>
      <c r="I72" s="87">
        <f t="shared" ref="I72:I80" si="19">ROUND(H72/4,2)</f>
        <v>0</v>
      </c>
      <c r="J72" s="87">
        <f t="shared" si="14"/>
        <v>0</v>
      </c>
      <c r="K72" s="87">
        <f t="shared" si="15"/>
        <v>0</v>
      </c>
      <c r="L72" s="87">
        <f t="shared" si="16"/>
        <v>0</v>
      </c>
      <c r="M72" s="88">
        <f t="shared" ref="M72:M80" si="20">ROUND(H72*E72,2)</f>
        <v>0</v>
      </c>
      <c r="N72" s="88">
        <f t="shared" ref="N72:N80" si="21">ROUND(M72/4,2)</f>
        <v>0</v>
      </c>
      <c r="O72" s="88">
        <f t="shared" ref="O72:O80" si="22">N72</f>
        <v>0</v>
      </c>
      <c r="P72" s="88">
        <f t="shared" ref="P72:P80" si="23">N72</f>
        <v>0</v>
      </c>
      <c r="Q72" s="88">
        <f t="shared" ref="Q72:Q80" si="24">M72-N72-O72-P72</f>
        <v>0</v>
      </c>
      <c r="R72" s="88">
        <f t="shared" ref="R72:R79" si="25">S72+T72+U72+V72</f>
        <v>0</v>
      </c>
      <c r="S72" s="88">
        <f t="shared" si="17"/>
        <v>0</v>
      </c>
      <c r="T72" s="88">
        <f t="shared" si="17"/>
        <v>0</v>
      </c>
      <c r="U72" s="88">
        <f t="shared" si="17"/>
        <v>0</v>
      </c>
      <c r="V72" s="88">
        <f t="shared" si="17"/>
        <v>0</v>
      </c>
    </row>
    <row r="73" spans="1:22" x14ac:dyDescent="0.2">
      <c r="A73" s="83">
        <v>67</v>
      </c>
      <c r="B73" s="89" t="s">
        <v>91</v>
      </c>
      <c r="C73" s="85"/>
      <c r="D73" s="85"/>
      <c r="E73" s="85"/>
      <c r="F73" s="85"/>
      <c r="G73" s="86">
        <f t="shared" si="18"/>
        <v>0</v>
      </c>
      <c r="H73" s="90">
        <v>0</v>
      </c>
      <c r="I73" s="87">
        <f t="shared" si="19"/>
        <v>0</v>
      </c>
      <c r="J73" s="87">
        <f t="shared" si="14"/>
        <v>0</v>
      </c>
      <c r="K73" s="87">
        <f t="shared" si="15"/>
        <v>0</v>
      </c>
      <c r="L73" s="87">
        <f t="shared" si="16"/>
        <v>0</v>
      </c>
      <c r="M73" s="88">
        <f t="shared" si="20"/>
        <v>0</v>
      </c>
      <c r="N73" s="88">
        <f t="shared" si="21"/>
        <v>0</v>
      </c>
      <c r="O73" s="88">
        <f t="shared" si="22"/>
        <v>0</v>
      </c>
      <c r="P73" s="88">
        <f t="shared" si="23"/>
        <v>0</v>
      </c>
      <c r="Q73" s="88">
        <f t="shared" si="24"/>
        <v>0</v>
      </c>
      <c r="R73" s="88">
        <f t="shared" si="25"/>
        <v>0</v>
      </c>
      <c r="S73" s="88">
        <f t="shared" si="17"/>
        <v>0</v>
      </c>
      <c r="T73" s="88">
        <f t="shared" si="17"/>
        <v>0</v>
      </c>
      <c r="U73" s="88">
        <f t="shared" si="17"/>
        <v>0</v>
      </c>
      <c r="V73" s="88">
        <f t="shared" si="17"/>
        <v>0</v>
      </c>
    </row>
    <row r="74" spans="1:22" x14ac:dyDescent="0.2">
      <c r="A74" s="83">
        <v>68</v>
      </c>
      <c r="B74" s="89" t="s">
        <v>64</v>
      </c>
      <c r="C74" s="85"/>
      <c r="D74" s="85"/>
      <c r="E74" s="85"/>
      <c r="F74" s="85"/>
      <c r="G74" s="86">
        <f t="shared" si="18"/>
        <v>0</v>
      </c>
      <c r="H74" s="90">
        <v>0</v>
      </c>
      <c r="I74" s="87">
        <f t="shared" si="19"/>
        <v>0</v>
      </c>
      <c r="J74" s="87">
        <f t="shared" si="14"/>
        <v>0</v>
      </c>
      <c r="K74" s="87">
        <f t="shared" si="15"/>
        <v>0</v>
      </c>
      <c r="L74" s="87">
        <f t="shared" si="16"/>
        <v>0</v>
      </c>
      <c r="M74" s="88">
        <f t="shared" si="20"/>
        <v>0</v>
      </c>
      <c r="N74" s="88">
        <f t="shared" si="21"/>
        <v>0</v>
      </c>
      <c r="O74" s="88">
        <f t="shared" si="22"/>
        <v>0</v>
      </c>
      <c r="P74" s="88">
        <f t="shared" si="23"/>
        <v>0</v>
      </c>
      <c r="Q74" s="88">
        <f t="shared" si="24"/>
        <v>0</v>
      </c>
      <c r="R74" s="88">
        <f t="shared" si="25"/>
        <v>0</v>
      </c>
      <c r="S74" s="88">
        <f t="shared" si="17"/>
        <v>0</v>
      </c>
      <c r="T74" s="88">
        <f t="shared" si="17"/>
        <v>0</v>
      </c>
      <c r="U74" s="88">
        <f t="shared" si="17"/>
        <v>0</v>
      </c>
      <c r="V74" s="88">
        <f t="shared" si="17"/>
        <v>0</v>
      </c>
    </row>
    <row r="75" spans="1:22" x14ac:dyDescent="0.2">
      <c r="A75" s="83">
        <v>69</v>
      </c>
      <c r="B75" s="89" t="s">
        <v>92</v>
      </c>
      <c r="C75" s="85"/>
      <c r="D75" s="85"/>
      <c r="E75" s="85"/>
      <c r="F75" s="85"/>
      <c r="G75" s="86">
        <f t="shared" si="18"/>
        <v>0</v>
      </c>
      <c r="H75" s="90">
        <v>0</v>
      </c>
      <c r="I75" s="87">
        <f t="shared" si="19"/>
        <v>0</v>
      </c>
      <c r="J75" s="87">
        <f t="shared" si="14"/>
        <v>0</v>
      </c>
      <c r="K75" s="87">
        <f t="shared" si="15"/>
        <v>0</v>
      </c>
      <c r="L75" s="87">
        <f t="shared" si="16"/>
        <v>0</v>
      </c>
      <c r="M75" s="88">
        <f t="shared" si="20"/>
        <v>0</v>
      </c>
      <c r="N75" s="88">
        <f t="shared" si="21"/>
        <v>0</v>
      </c>
      <c r="O75" s="88">
        <f t="shared" si="22"/>
        <v>0</v>
      </c>
      <c r="P75" s="88">
        <f t="shared" si="23"/>
        <v>0</v>
      </c>
      <c r="Q75" s="88">
        <f t="shared" si="24"/>
        <v>0</v>
      </c>
      <c r="R75" s="88">
        <f t="shared" si="25"/>
        <v>0</v>
      </c>
      <c r="S75" s="88">
        <f t="shared" si="17"/>
        <v>0</v>
      </c>
      <c r="T75" s="88">
        <f t="shared" si="17"/>
        <v>0</v>
      </c>
      <c r="U75" s="88">
        <f t="shared" si="17"/>
        <v>0</v>
      </c>
      <c r="V75" s="88">
        <f t="shared" si="17"/>
        <v>0</v>
      </c>
    </row>
    <row r="76" spans="1:22" ht="25.5" x14ac:dyDescent="0.2">
      <c r="A76" s="83">
        <v>70</v>
      </c>
      <c r="B76" s="89" t="s">
        <v>93</v>
      </c>
      <c r="C76" s="85"/>
      <c r="D76" s="85"/>
      <c r="E76" s="85"/>
      <c r="F76" s="85"/>
      <c r="G76" s="86">
        <f t="shared" si="18"/>
        <v>0</v>
      </c>
      <c r="H76" s="90">
        <v>0</v>
      </c>
      <c r="I76" s="87">
        <f t="shared" si="19"/>
        <v>0</v>
      </c>
      <c r="J76" s="87">
        <f t="shared" si="14"/>
        <v>0</v>
      </c>
      <c r="K76" s="87">
        <f t="shared" si="15"/>
        <v>0</v>
      </c>
      <c r="L76" s="87">
        <f t="shared" si="16"/>
        <v>0</v>
      </c>
      <c r="M76" s="88">
        <f t="shared" si="20"/>
        <v>0</v>
      </c>
      <c r="N76" s="88">
        <f t="shared" si="21"/>
        <v>0</v>
      </c>
      <c r="O76" s="88">
        <f t="shared" si="22"/>
        <v>0</v>
      </c>
      <c r="P76" s="88">
        <f t="shared" si="23"/>
        <v>0</v>
      </c>
      <c r="Q76" s="88">
        <f t="shared" si="24"/>
        <v>0</v>
      </c>
      <c r="R76" s="88">
        <f t="shared" si="25"/>
        <v>0</v>
      </c>
      <c r="S76" s="88">
        <f t="shared" si="17"/>
        <v>0</v>
      </c>
      <c r="T76" s="88">
        <f t="shared" si="17"/>
        <v>0</v>
      </c>
      <c r="U76" s="88">
        <f t="shared" si="17"/>
        <v>0</v>
      </c>
      <c r="V76" s="88">
        <f t="shared" si="17"/>
        <v>0</v>
      </c>
    </row>
    <row r="77" spans="1:22" x14ac:dyDescent="0.2">
      <c r="A77" s="83">
        <v>71</v>
      </c>
      <c r="B77" s="89" t="s">
        <v>94</v>
      </c>
      <c r="C77" s="85"/>
      <c r="D77" s="85"/>
      <c r="E77" s="85"/>
      <c r="F77" s="85"/>
      <c r="G77" s="86">
        <f t="shared" si="18"/>
        <v>0</v>
      </c>
      <c r="H77" s="90">
        <v>0</v>
      </c>
      <c r="I77" s="87">
        <f t="shared" si="19"/>
        <v>0</v>
      </c>
      <c r="J77" s="87">
        <f t="shared" si="14"/>
        <v>0</v>
      </c>
      <c r="K77" s="87">
        <f t="shared" si="15"/>
        <v>0</v>
      </c>
      <c r="L77" s="87">
        <f t="shared" si="16"/>
        <v>0</v>
      </c>
      <c r="M77" s="88">
        <f t="shared" si="20"/>
        <v>0</v>
      </c>
      <c r="N77" s="88">
        <f t="shared" si="21"/>
        <v>0</v>
      </c>
      <c r="O77" s="88">
        <f t="shared" si="22"/>
        <v>0</v>
      </c>
      <c r="P77" s="88">
        <f t="shared" si="23"/>
        <v>0</v>
      </c>
      <c r="Q77" s="88">
        <f t="shared" si="24"/>
        <v>0</v>
      </c>
      <c r="R77" s="88">
        <f t="shared" si="25"/>
        <v>0</v>
      </c>
      <c r="S77" s="88">
        <f t="shared" si="17"/>
        <v>0</v>
      </c>
      <c r="T77" s="88">
        <f t="shared" si="17"/>
        <v>0</v>
      </c>
      <c r="U77" s="88">
        <f t="shared" si="17"/>
        <v>0</v>
      </c>
      <c r="V77" s="88">
        <f t="shared" si="17"/>
        <v>0</v>
      </c>
    </row>
    <row r="78" spans="1:22" x14ac:dyDescent="0.2">
      <c r="A78" s="83">
        <v>72</v>
      </c>
      <c r="B78" s="84" t="s">
        <v>95</v>
      </c>
      <c r="C78" s="85"/>
      <c r="D78" s="85"/>
      <c r="E78" s="85"/>
      <c r="F78" s="85"/>
      <c r="G78" s="86">
        <f t="shared" si="18"/>
        <v>0</v>
      </c>
      <c r="H78" s="87">
        <v>0</v>
      </c>
      <c r="I78" s="87">
        <f t="shared" si="19"/>
        <v>0</v>
      </c>
      <c r="J78" s="87">
        <f t="shared" si="14"/>
        <v>0</v>
      </c>
      <c r="K78" s="87">
        <f t="shared" si="15"/>
        <v>0</v>
      </c>
      <c r="L78" s="87">
        <f t="shared" si="16"/>
        <v>0</v>
      </c>
      <c r="M78" s="88">
        <f t="shared" si="20"/>
        <v>0</v>
      </c>
      <c r="N78" s="88">
        <f t="shared" si="21"/>
        <v>0</v>
      </c>
      <c r="O78" s="88">
        <f t="shared" si="22"/>
        <v>0</v>
      </c>
      <c r="P78" s="88">
        <f t="shared" si="23"/>
        <v>0</v>
      </c>
      <c r="Q78" s="88">
        <f t="shared" si="24"/>
        <v>0</v>
      </c>
      <c r="R78" s="88">
        <f t="shared" si="25"/>
        <v>0</v>
      </c>
      <c r="S78" s="88">
        <f t="shared" si="17"/>
        <v>0</v>
      </c>
      <c r="T78" s="88">
        <f t="shared" si="17"/>
        <v>0</v>
      </c>
      <c r="U78" s="88">
        <f t="shared" si="17"/>
        <v>0</v>
      </c>
      <c r="V78" s="88">
        <f t="shared" si="17"/>
        <v>0</v>
      </c>
    </row>
    <row r="79" spans="1:22" x14ac:dyDescent="0.2">
      <c r="A79" s="83">
        <v>73</v>
      </c>
      <c r="B79" s="89" t="s">
        <v>47</v>
      </c>
      <c r="C79" s="85"/>
      <c r="D79" s="85"/>
      <c r="E79" s="85"/>
      <c r="F79" s="85"/>
      <c r="G79" s="86">
        <f t="shared" si="18"/>
        <v>0</v>
      </c>
      <c r="H79" s="90">
        <v>0</v>
      </c>
      <c r="I79" s="87">
        <f t="shared" si="19"/>
        <v>0</v>
      </c>
      <c r="J79" s="87">
        <f t="shared" si="14"/>
        <v>0</v>
      </c>
      <c r="K79" s="87">
        <f t="shared" si="15"/>
        <v>0</v>
      </c>
      <c r="L79" s="87">
        <f t="shared" si="16"/>
        <v>0</v>
      </c>
      <c r="M79" s="88">
        <f t="shared" si="20"/>
        <v>0</v>
      </c>
      <c r="N79" s="88">
        <f t="shared" si="21"/>
        <v>0</v>
      </c>
      <c r="O79" s="88">
        <f t="shared" si="22"/>
        <v>0</v>
      </c>
      <c r="P79" s="88">
        <f t="shared" si="23"/>
        <v>0</v>
      </c>
      <c r="Q79" s="88">
        <f t="shared" si="24"/>
        <v>0</v>
      </c>
      <c r="R79" s="88">
        <f t="shared" si="25"/>
        <v>0</v>
      </c>
      <c r="S79" s="88">
        <f t="shared" si="17"/>
        <v>0</v>
      </c>
      <c r="T79" s="88">
        <f t="shared" si="17"/>
        <v>0</v>
      </c>
      <c r="U79" s="88">
        <f t="shared" si="17"/>
        <v>0</v>
      </c>
      <c r="V79" s="88">
        <f t="shared" si="17"/>
        <v>0</v>
      </c>
    </row>
    <row r="80" spans="1:22" x14ac:dyDescent="0.2">
      <c r="A80" s="83">
        <v>74</v>
      </c>
      <c r="B80" s="91" t="s">
        <v>98</v>
      </c>
      <c r="C80" s="85"/>
      <c r="D80" s="85"/>
      <c r="E80" s="85"/>
      <c r="F80" s="85"/>
      <c r="G80" s="86">
        <f t="shared" si="18"/>
        <v>0</v>
      </c>
      <c r="H80" s="90">
        <v>18840000</v>
      </c>
      <c r="I80" s="87">
        <f t="shared" si="19"/>
        <v>4710000</v>
      </c>
      <c r="J80" s="87">
        <f t="shared" si="14"/>
        <v>4710000</v>
      </c>
      <c r="K80" s="87">
        <f t="shared" si="15"/>
        <v>4710000</v>
      </c>
      <c r="L80" s="87">
        <f t="shared" si="16"/>
        <v>4710000</v>
      </c>
      <c r="M80" s="88">
        <f t="shared" si="20"/>
        <v>0</v>
      </c>
      <c r="N80" s="88">
        <f t="shared" si="21"/>
        <v>0</v>
      </c>
      <c r="O80" s="88">
        <f t="shared" si="22"/>
        <v>0</v>
      </c>
      <c r="P80" s="88">
        <f t="shared" si="23"/>
        <v>0</v>
      </c>
      <c r="Q80" s="88">
        <f t="shared" si="24"/>
        <v>0</v>
      </c>
      <c r="R80" s="88">
        <v>0</v>
      </c>
      <c r="S80" s="88">
        <v>0</v>
      </c>
      <c r="T80" s="88">
        <v>0</v>
      </c>
      <c r="U80" s="88">
        <v>0</v>
      </c>
      <c r="V80" s="88">
        <v>0</v>
      </c>
    </row>
    <row r="81" spans="1:22" s="15" customFormat="1" ht="15" x14ac:dyDescent="0.25">
      <c r="A81" s="92"/>
      <c r="B81" s="93" t="s">
        <v>70</v>
      </c>
      <c r="C81" s="85">
        <f>SUM(C7:C80)</f>
        <v>797627</v>
      </c>
      <c r="D81" s="85">
        <f>SUM(D7:D80)</f>
        <v>495436</v>
      </c>
      <c r="E81" s="85">
        <f>C81/(C81+D81)</f>
        <v>0.61685084176099692</v>
      </c>
      <c r="F81" s="85">
        <f>1-E81</f>
        <v>0.38314915823900308</v>
      </c>
      <c r="G81" s="94">
        <f t="shared" ref="G81" si="26">SUM(G7:G80)</f>
        <v>822585</v>
      </c>
      <c r="H81" s="95">
        <f t="shared" ref="H81:V81" si="27">SUM(H7:H80)</f>
        <v>760399310</v>
      </c>
      <c r="I81" s="95">
        <f t="shared" si="27"/>
        <v>190099827.54999998</v>
      </c>
      <c r="J81" s="95">
        <f t="shared" si="27"/>
        <v>190099827.54999998</v>
      </c>
      <c r="K81" s="95">
        <f t="shared" si="27"/>
        <v>190099827.54999998</v>
      </c>
      <c r="L81" s="95">
        <f t="shared" si="27"/>
        <v>190099827.35000002</v>
      </c>
      <c r="M81" s="95">
        <f t="shared" si="27"/>
        <v>394669396.27999997</v>
      </c>
      <c r="N81" s="95">
        <f t="shared" si="27"/>
        <v>98667349.109999999</v>
      </c>
      <c r="O81" s="95">
        <f t="shared" si="27"/>
        <v>98667349.109999999</v>
      </c>
      <c r="P81" s="95">
        <f t="shared" si="27"/>
        <v>98667349.109999999</v>
      </c>
      <c r="Q81" s="95">
        <f t="shared" si="27"/>
        <v>98667348.950000003</v>
      </c>
      <c r="R81" s="95">
        <f t="shared" si="27"/>
        <v>346889913.71999997</v>
      </c>
      <c r="S81" s="95">
        <f t="shared" si="27"/>
        <v>86722478.439999998</v>
      </c>
      <c r="T81" s="95">
        <f t="shared" si="27"/>
        <v>86722478.439999998</v>
      </c>
      <c r="U81" s="95">
        <f t="shared" si="27"/>
        <v>86722478.439999998</v>
      </c>
      <c r="V81" s="95">
        <f t="shared" si="27"/>
        <v>86722478.400000006</v>
      </c>
    </row>
    <row r="83" spans="1:22" x14ac:dyDescent="0.2">
      <c r="C83" s="26"/>
      <c r="D83" s="26"/>
      <c r="E83" s="26"/>
      <c r="F83" s="26"/>
    </row>
  </sheetData>
  <autoFilter ref="A6:L6">
    <sortState ref="A9:I85">
      <sortCondition ref="A6"/>
    </sortState>
  </autoFilter>
  <mergeCells count="14">
    <mergeCell ref="A4:A6"/>
    <mergeCell ref="B4:B6"/>
    <mergeCell ref="C4:F4"/>
    <mergeCell ref="G4:G6"/>
    <mergeCell ref="H4:H6"/>
    <mergeCell ref="M4:Q4"/>
    <mergeCell ref="R4:V4"/>
    <mergeCell ref="C5:D5"/>
    <mergeCell ref="E5:F5"/>
    <mergeCell ref="M5:M6"/>
    <mergeCell ref="N5:Q5"/>
    <mergeCell ref="R5:R6"/>
    <mergeCell ref="S5:V5"/>
    <mergeCell ref="I4:L5"/>
  </mergeCells>
  <pageMargins left="0.11811023622047245" right="0.11811023622047245" top="0.74803149606299213" bottom="0.74803149606299213" header="0.31496062992125984" footer="0.31496062992125984"/>
  <pageSetup paperSize="9" scale="4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3"/>
  <sheetViews>
    <sheetView zoomScale="68" zoomScaleNormal="68" workbookViewId="0">
      <pane xSplit="6" ySplit="6" topLeftCell="H7" activePane="bottomRight" state="frozen"/>
      <selection pane="topRight" activeCell="G1" sqref="G1"/>
      <selection pane="bottomLeft" activeCell="A7" sqref="A7"/>
      <selection pane="bottomRight" activeCell="Z81" sqref="A1:Z81"/>
    </sheetView>
  </sheetViews>
  <sheetFormatPr defaultRowHeight="15" x14ac:dyDescent="0.2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5" hidden="1" customWidth="1"/>
    <col min="8" max="8" width="20.28515625" style="49" customWidth="1"/>
    <col min="9" max="9" width="25.140625" style="49" customWidth="1"/>
    <col min="10" max="12" width="20.28515625" style="49" customWidth="1"/>
    <col min="13" max="26" width="19.7109375" style="50" customWidth="1"/>
    <col min="27" max="16384" width="9.140625" style="4"/>
  </cols>
  <sheetData>
    <row r="1" spans="1:26" x14ac:dyDescent="0.2">
      <c r="Z1" s="51" t="s">
        <v>112</v>
      </c>
    </row>
    <row r="3" spans="1:26" ht="15.75" x14ac:dyDescent="0.25">
      <c r="B3" s="5" t="s">
        <v>110</v>
      </c>
      <c r="C3" s="5"/>
      <c r="D3" s="5"/>
      <c r="E3" s="5"/>
      <c r="F3" s="5"/>
      <c r="G3" s="5"/>
      <c r="H3" s="52"/>
      <c r="I3" s="52"/>
      <c r="J3" s="52"/>
      <c r="K3" s="52"/>
      <c r="L3" s="52"/>
      <c r="M3" s="52"/>
      <c r="N3" s="52"/>
      <c r="O3" s="52"/>
      <c r="P3" s="52"/>
    </row>
    <row r="4" spans="1:26" ht="59.25" customHeight="1" x14ac:dyDescent="0.2">
      <c r="A4" s="106" t="s">
        <v>0</v>
      </c>
      <c r="B4" s="109" t="s">
        <v>1</v>
      </c>
      <c r="C4" s="107" t="s">
        <v>79</v>
      </c>
      <c r="D4" s="108"/>
      <c r="E4" s="108"/>
      <c r="F4" s="109"/>
      <c r="G4" s="110" t="s">
        <v>97</v>
      </c>
      <c r="H4" s="127" t="s">
        <v>76</v>
      </c>
      <c r="I4" s="107" t="s">
        <v>109</v>
      </c>
      <c r="J4" s="108"/>
      <c r="K4" s="108"/>
      <c r="L4" s="109"/>
      <c r="M4" s="117" t="s">
        <v>71</v>
      </c>
      <c r="N4" s="118"/>
      <c r="O4" s="118"/>
      <c r="P4" s="118"/>
      <c r="Q4" s="111" t="s">
        <v>77</v>
      </c>
      <c r="R4" s="111"/>
      <c r="S4" s="111"/>
      <c r="T4" s="111"/>
      <c r="U4" s="111"/>
      <c r="V4" s="122" t="s">
        <v>78</v>
      </c>
      <c r="W4" s="123"/>
      <c r="X4" s="123"/>
      <c r="Y4" s="123"/>
      <c r="Z4" s="124"/>
    </row>
    <row r="5" spans="1:26" s="36" customFormat="1" ht="68.25" customHeight="1" x14ac:dyDescent="0.2">
      <c r="A5" s="106"/>
      <c r="B5" s="109"/>
      <c r="C5" s="112" t="s">
        <v>73</v>
      </c>
      <c r="D5" s="112"/>
      <c r="E5" s="113" t="s">
        <v>74</v>
      </c>
      <c r="F5" s="114"/>
      <c r="G5" s="110"/>
      <c r="H5" s="127"/>
      <c r="I5" s="128" t="s">
        <v>104</v>
      </c>
      <c r="J5" s="128" t="s">
        <v>105</v>
      </c>
      <c r="K5" s="107" t="s">
        <v>106</v>
      </c>
      <c r="L5" s="109"/>
      <c r="M5" s="120" t="s">
        <v>66</v>
      </c>
      <c r="N5" s="120" t="s">
        <v>67</v>
      </c>
      <c r="O5" s="120" t="s">
        <v>68</v>
      </c>
      <c r="P5" s="120" t="s">
        <v>69</v>
      </c>
      <c r="Q5" s="115" t="s">
        <v>76</v>
      </c>
      <c r="R5" s="117" t="s">
        <v>65</v>
      </c>
      <c r="S5" s="118"/>
      <c r="T5" s="118"/>
      <c r="U5" s="119"/>
      <c r="V5" s="125" t="s">
        <v>76</v>
      </c>
      <c r="W5" s="117" t="s">
        <v>65</v>
      </c>
      <c r="X5" s="118"/>
      <c r="Y5" s="118"/>
      <c r="Z5" s="119"/>
    </row>
    <row r="6" spans="1:26" s="38" customFormat="1" ht="62.25" customHeight="1" x14ac:dyDescent="0.2">
      <c r="A6" s="106"/>
      <c r="B6" s="109"/>
      <c r="C6" s="37" t="s">
        <v>72</v>
      </c>
      <c r="D6" s="37" t="s">
        <v>75</v>
      </c>
      <c r="E6" s="37" t="s">
        <v>72</v>
      </c>
      <c r="F6" s="37" t="s">
        <v>75</v>
      </c>
      <c r="G6" s="110"/>
      <c r="H6" s="127"/>
      <c r="I6" s="129"/>
      <c r="J6" s="129"/>
      <c r="K6" s="63" t="s">
        <v>107</v>
      </c>
      <c r="L6" s="63" t="s">
        <v>108</v>
      </c>
      <c r="M6" s="121"/>
      <c r="N6" s="121"/>
      <c r="O6" s="121"/>
      <c r="P6" s="121"/>
      <c r="Q6" s="116"/>
      <c r="R6" s="46" t="s">
        <v>66</v>
      </c>
      <c r="S6" s="46" t="s">
        <v>67</v>
      </c>
      <c r="T6" s="46" t="s">
        <v>68</v>
      </c>
      <c r="U6" s="46" t="s">
        <v>69</v>
      </c>
      <c r="V6" s="126"/>
      <c r="W6" s="46" t="s">
        <v>66</v>
      </c>
      <c r="X6" s="46" t="s">
        <v>67</v>
      </c>
      <c r="Y6" s="46" t="s">
        <v>68</v>
      </c>
      <c r="Z6" s="46" t="s">
        <v>69</v>
      </c>
    </row>
    <row r="7" spans="1:26" x14ac:dyDescent="0.2">
      <c r="A7" s="3">
        <v>1</v>
      </c>
      <c r="B7" s="53" t="s">
        <v>2</v>
      </c>
      <c r="C7" s="45">
        <v>222</v>
      </c>
      <c r="D7" s="45">
        <v>8167</v>
      </c>
      <c r="E7" s="3">
        <f t="shared" ref="E7:E67" si="0">C7/(C7+D7)</f>
        <v>2.6463225652640362E-2</v>
      </c>
      <c r="F7" s="3">
        <f t="shared" ref="F7:F67" si="1">1-E7</f>
        <v>0.97353677434735963</v>
      </c>
      <c r="G7" s="39">
        <f t="shared" ref="G7:G30" si="2">C7+D7</f>
        <v>8389</v>
      </c>
      <c r="H7" s="48">
        <f>I7+J7+K7+L7</f>
        <v>43676097.180000007</v>
      </c>
      <c r="I7" s="48">
        <v>29443372.990000002</v>
      </c>
      <c r="J7" s="48">
        <v>7139336.5199999996</v>
      </c>
      <c r="K7" s="48">
        <v>178312.36000000002</v>
      </c>
      <c r="L7" s="48">
        <v>6915075.3100000005</v>
      </c>
      <c r="M7" s="48">
        <f>ROUND(H7/4,2)</f>
        <v>10919024.300000001</v>
      </c>
      <c r="N7" s="48">
        <f t="shared" ref="N7" si="3">M7</f>
        <v>10919024.300000001</v>
      </c>
      <c r="O7" s="48">
        <f t="shared" ref="O7" si="4">M7</f>
        <v>10919024.300000001</v>
      </c>
      <c r="P7" s="48">
        <f t="shared" ref="P7" si="5">H7-M7-N7-O7</f>
        <v>10919024.280000005</v>
      </c>
      <c r="Q7" s="54">
        <f>ROUND(H7*E7,2)</f>
        <v>1155810.42</v>
      </c>
      <c r="R7" s="54">
        <f>ROUND(Q7/4,2)</f>
        <v>288952.61</v>
      </c>
      <c r="S7" s="54">
        <f>R7</f>
        <v>288952.61</v>
      </c>
      <c r="T7" s="54">
        <f>R7</f>
        <v>288952.61</v>
      </c>
      <c r="U7" s="54">
        <f>Q7-R7-S7-T7</f>
        <v>288952.58999999997</v>
      </c>
      <c r="V7" s="54">
        <f>W7+X7+Y7+Z7</f>
        <v>42520286.760000005</v>
      </c>
      <c r="W7" s="54">
        <f>M7-R7</f>
        <v>10630071.690000001</v>
      </c>
      <c r="X7" s="54">
        <f>N7-S7</f>
        <v>10630071.690000001</v>
      </c>
      <c r="Y7" s="54">
        <f>O7-T7</f>
        <v>10630071.690000001</v>
      </c>
      <c r="Z7" s="54">
        <f>P7-U7</f>
        <v>10630071.690000005</v>
      </c>
    </row>
    <row r="8" spans="1:26" x14ac:dyDescent="0.2">
      <c r="A8" s="3">
        <v>2</v>
      </c>
      <c r="B8" s="53" t="s">
        <v>3</v>
      </c>
      <c r="C8" s="45">
        <v>1082</v>
      </c>
      <c r="D8" s="45">
        <v>13789</v>
      </c>
      <c r="E8" s="3">
        <f t="shared" si="0"/>
        <v>7.2759061260170801E-2</v>
      </c>
      <c r="F8" s="3">
        <f t="shared" si="1"/>
        <v>0.92724093873982916</v>
      </c>
      <c r="G8" s="39">
        <f t="shared" si="2"/>
        <v>14871</v>
      </c>
      <c r="H8" s="48">
        <f t="shared" ref="H8:H71" si="6">I8+J8+K8+L8</f>
        <v>80571397.640000001</v>
      </c>
      <c r="I8" s="48">
        <v>48032161.939999998</v>
      </c>
      <c r="J8" s="48">
        <v>23758527.720000003</v>
      </c>
      <c r="K8" s="48">
        <v>322155.93000000005</v>
      </c>
      <c r="L8" s="48">
        <v>8458552.0500000007</v>
      </c>
      <c r="M8" s="48">
        <f t="shared" ref="M8:M71" si="7">ROUND(H8/4,2)</f>
        <v>20142849.41</v>
      </c>
      <c r="N8" s="48">
        <f t="shared" ref="N8:N71" si="8">M8</f>
        <v>20142849.41</v>
      </c>
      <c r="O8" s="48">
        <f t="shared" ref="O8:O71" si="9">M8</f>
        <v>20142849.41</v>
      </c>
      <c r="P8" s="48">
        <f t="shared" ref="P8:P71" si="10">H8-M8-N8-O8</f>
        <v>20142849.410000008</v>
      </c>
      <c r="Q8" s="54">
        <f t="shared" ref="Q8:Q71" si="11">ROUND(H8*E8,2)</f>
        <v>5862299.2599999998</v>
      </c>
      <c r="R8" s="54">
        <f t="shared" ref="R8:R71" si="12">ROUND(Q8/4,2)</f>
        <v>1465574.82</v>
      </c>
      <c r="S8" s="54">
        <f t="shared" ref="S8:S71" si="13">R8</f>
        <v>1465574.82</v>
      </c>
      <c r="T8" s="54">
        <f t="shared" ref="T8:T71" si="14">R8</f>
        <v>1465574.82</v>
      </c>
      <c r="U8" s="54">
        <f t="shared" ref="U8:U71" si="15">Q8-R8-S8-T8</f>
        <v>1465574.7999999991</v>
      </c>
      <c r="V8" s="54">
        <f t="shared" ref="V8:V71" si="16">W8+X8+Y8+Z8</f>
        <v>74709098.379999995</v>
      </c>
      <c r="W8" s="54">
        <f t="shared" ref="W8:W71" si="17">M8-R8</f>
        <v>18677274.59</v>
      </c>
      <c r="X8" s="54">
        <f t="shared" ref="X8:X71" si="18">N8-S8</f>
        <v>18677274.59</v>
      </c>
      <c r="Y8" s="54">
        <f t="shared" ref="Y8:Y71" si="19">O8-T8</f>
        <v>18677274.59</v>
      </c>
      <c r="Z8" s="54">
        <f t="shared" ref="Z8:Z71" si="20">P8-U8</f>
        <v>18677274.610000007</v>
      </c>
    </row>
    <row r="9" spans="1:26" x14ac:dyDescent="0.2">
      <c r="A9" s="3">
        <v>3</v>
      </c>
      <c r="B9" s="53" t="s">
        <v>4</v>
      </c>
      <c r="C9" s="45">
        <v>17087</v>
      </c>
      <c r="D9" s="45">
        <v>474</v>
      </c>
      <c r="E9" s="3">
        <f t="shared" si="0"/>
        <v>0.97300837082170721</v>
      </c>
      <c r="F9" s="3">
        <f t="shared" si="1"/>
        <v>2.6991629178292786E-2</v>
      </c>
      <c r="G9" s="39">
        <f t="shared" si="2"/>
        <v>17561</v>
      </c>
      <c r="H9" s="48">
        <f t="shared" si="6"/>
        <v>81054714.349999994</v>
      </c>
      <c r="I9" s="48">
        <v>57757300.420000002</v>
      </c>
      <c r="J9" s="48">
        <v>11778703.68</v>
      </c>
      <c r="K9" s="48">
        <v>415711.68</v>
      </c>
      <c r="L9" s="48">
        <v>11102998.569999998</v>
      </c>
      <c r="M9" s="48">
        <f t="shared" si="7"/>
        <v>20263678.59</v>
      </c>
      <c r="N9" s="48">
        <f t="shared" si="8"/>
        <v>20263678.59</v>
      </c>
      <c r="O9" s="48">
        <f t="shared" si="9"/>
        <v>20263678.59</v>
      </c>
      <c r="P9" s="48">
        <f t="shared" si="10"/>
        <v>20263678.579999987</v>
      </c>
      <c r="Q9" s="54">
        <f t="shared" si="11"/>
        <v>78866915.560000002</v>
      </c>
      <c r="R9" s="54">
        <f t="shared" si="12"/>
        <v>19716728.890000001</v>
      </c>
      <c r="S9" s="54">
        <f t="shared" si="13"/>
        <v>19716728.890000001</v>
      </c>
      <c r="T9" s="54">
        <f t="shared" si="14"/>
        <v>19716728.890000001</v>
      </c>
      <c r="U9" s="54">
        <f t="shared" si="15"/>
        <v>19716728.890000001</v>
      </c>
      <c r="V9" s="54">
        <f t="shared" si="16"/>
        <v>2187798.7899999842</v>
      </c>
      <c r="W9" s="54">
        <f t="shared" si="17"/>
        <v>546949.69999999925</v>
      </c>
      <c r="X9" s="54">
        <f t="shared" si="18"/>
        <v>546949.69999999925</v>
      </c>
      <c r="Y9" s="54">
        <f t="shared" si="19"/>
        <v>546949.69999999925</v>
      </c>
      <c r="Z9" s="54">
        <f t="shared" si="20"/>
        <v>546949.68999998644</v>
      </c>
    </row>
    <row r="10" spans="1:26" x14ac:dyDescent="0.2">
      <c r="A10" s="3">
        <v>4</v>
      </c>
      <c r="B10" s="53" t="s">
        <v>5</v>
      </c>
      <c r="C10" s="45">
        <v>1390</v>
      </c>
      <c r="D10" s="45">
        <v>11159</v>
      </c>
      <c r="E10" s="3">
        <f t="shared" si="0"/>
        <v>0.11076579807155949</v>
      </c>
      <c r="F10" s="3">
        <f t="shared" si="1"/>
        <v>0.88923420192844049</v>
      </c>
      <c r="G10" s="39">
        <f t="shared" si="2"/>
        <v>12549</v>
      </c>
      <c r="H10" s="48">
        <f t="shared" si="6"/>
        <v>64302095.230000004</v>
      </c>
      <c r="I10" s="48">
        <v>38649718.850000001</v>
      </c>
      <c r="J10" s="48">
        <v>10480642.680000002</v>
      </c>
      <c r="K10" s="48">
        <v>660607.14000000013</v>
      </c>
      <c r="L10" s="48">
        <v>14511126.560000002</v>
      </c>
      <c r="M10" s="48">
        <f t="shared" si="7"/>
        <v>16075523.810000001</v>
      </c>
      <c r="N10" s="48">
        <f t="shared" si="8"/>
        <v>16075523.810000001</v>
      </c>
      <c r="O10" s="48">
        <f t="shared" si="9"/>
        <v>16075523.810000001</v>
      </c>
      <c r="P10" s="48">
        <f t="shared" si="10"/>
        <v>16075523.799999999</v>
      </c>
      <c r="Q10" s="54">
        <f t="shared" si="11"/>
        <v>7122472.9000000004</v>
      </c>
      <c r="R10" s="54">
        <f t="shared" si="12"/>
        <v>1780618.23</v>
      </c>
      <c r="S10" s="54">
        <f t="shared" si="13"/>
        <v>1780618.23</v>
      </c>
      <c r="T10" s="54">
        <f t="shared" si="14"/>
        <v>1780618.23</v>
      </c>
      <c r="U10" s="54">
        <f t="shared" si="15"/>
        <v>1780618.21</v>
      </c>
      <c r="V10" s="54">
        <f t="shared" si="16"/>
        <v>57179622.329999998</v>
      </c>
      <c r="W10" s="54">
        <f t="shared" si="17"/>
        <v>14294905.58</v>
      </c>
      <c r="X10" s="54">
        <f t="shared" si="18"/>
        <v>14294905.58</v>
      </c>
      <c r="Y10" s="54">
        <f t="shared" si="19"/>
        <v>14294905.58</v>
      </c>
      <c r="Z10" s="54">
        <f t="shared" si="20"/>
        <v>14294905.59</v>
      </c>
    </row>
    <row r="11" spans="1:26" x14ac:dyDescent="0.2">
      <c r="A11" s="3">
        <v>5</v>
      </c>
      <c r="B11" s="53" t="s">
        <v>6</v>
      </c>
      <c r="C11" s="45">
        <v>4114</v>
      </c>
      <c r="D11" s="45">
        <v>21091</v>
      </c>
      <c r="E11" s="3">
        <f t="shared" si="0"/>
        <v>0.16322158301924222</v>
      </c>
      <c r="F11" s="3">
        <f t="shared" si="1"/>
        <v>0.83677841698075772</v>
      </c>
      <c r="G11" s="39">
        <f t="shared" si="2"/>
        <v>25205</v>
      </c>
      <c r="H11" s="48">
        <f t="shared" si="6"/>
        <v>110404619.64152931</v>
      </c>
      <c r="I11" s="48">
        <v>85273981.189999998</v>
      </c>
      <c r="J11" s="48">
        <v>11458595.880000003</v>
      </c>
      <c r="K11" s="48">
        <v>597252.91000000015</v>
      </c>
      <c r="L11" s="48">
        <v>13074789.661529321</v>
      </c>
      <c r="M11" s="48">
        <f t="shared" si="7"/>
        <v>27601154.91</v>
      </c>
      <c r="N11" s="48">
        <f t="shared" si="8"/>
        <v>27601154.91</v>
      </c>
      <c r="O11" s="48">
        <f t="shared" si="9"/>
        <v>27601154.91</v>
      </c>
      <c r="P11" s="48">
        <f t="shared" si="10"/>
        <v>27601154.911529314</v>
      </c>
      <c r="Q11" s="54">
        <f t="shared" si="11"/>
        <v>18020416.789999999</v>
      </c>
      <c r="R11" s="54">
        <f t="shared" si="12"/>
        <v>4505104.2</v>
      </c>
      <c r="S11" s="54">
        <f t="shared" si="13"/>
        <v>4505104.2</v>
      </c>
      <c r="T11" s="54">
        <f t="shared" si="14"/>
        <v>4505104.2</v>
      </c>
      <c r="U11" s="54">
        <f t="shared" si="15"/>
        <v>4505104.1900000004</v>
      </c>
      <c r="V11" s="54">
        <f t="shared" si="16"/>
        <v>92384202.8515293</v>
      </c>
      <c r="W11" s="54">
        <f t="shared" si="17"/>
        <v>23096050.710000001</v>
      </c>
      <c r="X11" s="54">
        <f t="shared" si="18"/>
        <v>23096050.710000001</v>
      </c>
      <c r="Y11" s="54">
        <f t="shared" si="19"/>
        <v>23096050.710000001</v>
      </c>
      <c r="Z11" s="54">
        <f t="shared" si="20"/>
        <v>23096050.721529312</v>
      </c>
    </row>
    <row r="12" spans="1:26" x14ac:dyDescent="0.2">
      <c r="A12" s="3">
        <v>6</v>
      </c>
      <c r="B12" s="53" t="s">
        <v>7</v>
      </c>
      <c r="C12" s="45">
        <v>194</v>
      </c>
      <c r="D12" s="45">
        <v>8108</v>
      </c>
      <c r="E12" s="3">
        <f t="shared" si="0"/>
        <v>2.3367863165502288E-2</v>
      </c>
      <c r="F12" s="3">
        <f t="shared" si="1"/>
        <v>0.97663213683449768</v>
      </c>
      <c r="G12" s="39">
        <f t="shared" si="2"/>
        <v>8302</v>
      </c>
      <c r="H12" s="48">
        <f t="shared" si="6"/>
        <v>35220614.910000004</v>
      </c>
      <c r="I12" s="48">
        <v>29006855.630000003</v>
      </c>
      <c r="J12" s="48">
        <v>480763.44</v>
      </c>
      <c r="K12" s="48">
        <v>178890.69</v>
      </c>
      <c r="L12" s="48">
        <v>5554105.1500000004</v>
      </c>
      <c r="M12" s="48">
        <f t="shared" si="7"/>
        <v>8805153.7300000004</v>
      </c>
      <c r="N12" s="48">
        <f t="shared" si="8"/>
        <v>8805153.7300000004</v>
      </c>
      <c r="O12" s="48">
        <f t="shared" si="9"/>
        <v>8805153.7300000004</v>
      </c>
      <c r="P12" s="48">
        <f t="shared" si="10"/>
        <v>8805153.7200000025</v>
      </c>
      <c r="Q12" s="54">
        <f t="shared" si="11"/>
        <v>823030.51</v>
      </c>
      <c r="R12" s="54">
        <f t="shared" si="12"/>
        <v>205757.63</v>
      </c>
      <c r="S12" s="54">
        <f t="shared" si="13"/>
        <v>205757.63</v>
      </c>
      <c r="T12" s="54">
        <f t="shared" si="14"/>
        <v>205757.63</v>
      </c>
      <c r="U12" s="54">
        <f t="shared" si="15"/>
        <v>205757.62</v>
      </c>
      <c r="V12" s="54">
        <f t="shared" si="16"/>
        <v>34397584.399999999</v>
      </c>
      <c r="W12" s="54">
        <f t="shared" si="17"/>
        <v>8599396.0999999996</v>
      </c>
      <c r="X12" s="54">
        <f t="shared" si="18"/>
        <v>8599396.0999999996</v>
      </c>
      <c r="Y12" s="54">
        <f t="shared" si="19"/>
        <v>8599396.0999999996</v>
      </c>
      <c r="Z12" s="54">
        <f t="shared" si="20"/>
        <v>8599396.1000000034</v>
      </c>
    </row>
    <row r="13" spans="1:26" x14ac:dyDescent="0.2">
      <c r="A13" s="3">
        <v>7</v>
      </c>
      <c r="B13" s="53" t="s">
        <v>8</v>
      </c>
      <c r="C13" s="45">
        <v>9931</v>
      </c>
      <c r="D13" s="45">
        <v>16516</v>
      </c>
      <c r="E13" s="3">
        <f t="shared" si="0"/>
        <v>0.37550572843800811</v>
      </c>
      <c r="F13" s="3">
        <f t="shared" si="1"/>
        <v>0.62449427156199189</v>
      </c>
      <c r="G13" s="39">
        <f t="shared" si="2"/>
        <v>26447</v>
      </c>
      <c r="H13" s="48">
        <f t="shared" si="6"/>
        <v>127681358.35000001</v>
      </c>
      <c r="I13" s="48">
        <v>83186064.850000009</v>
      </c>
      <c r="J13" s="48">
        <v>22341287.640000001</v>
      </c>
      <c r="K13" s="48">
        <v>730368.06</v>
      </c>
      <c r="L13" s="48">
        <v>21423637.799999997</v>
      </c>
      <c r="M13" s="48">
        <f t="shared" si="7"/>
        <v>31920339.59</v>
      </c>
      <c r="N13" s="48">
        <f t="shared" si="8"/>
        <v>31920339.59</v>
      </c>
      <c r="O13" s="48">
        <f t="shared" si="9"/>
        <v>31920339.59</v>
      </c>
      <c r="P13" s="48">
        <f t="shared" si="10"/>
        <v>31920339.580000002</v>
      </c>
      <c r="Q13" s="54">
        <f t="shared" si="11"/>
        <v>47945081.479999997</v>
      </c>
      <c r="R13" s="54">
        <f t="shared" si="12"/>
        <v>11986270.369999999</v>
      </c>
      <c r="S13" s="54">
        <f t="shared" si="13"/>
        <v>11986270.369999999</v>
      </c>
      <c r="T13" s="54">
        <f t="shared" si="14"/>
        <v>11986270.369999999</v>
      </c>
      <c r="U13" s="54">
        <f t="shared" si="15"/>
        <v>11986270.370000003</v>
      </c>
      <c r="V13" s="54">
        <f t="shared" si="16"/>
        <v>79736276.870000005</v>
      </c>
      <c r="W13" s="54">
        <f t="shared" si="17"/>
        <v>19934069.219999999</v>
      </c>
      <c r="X13" s="54">
        <f t="shared" si="18"/>
        <v>19934069.219999999</v>
      </c>
      <c r="Y13" s="54">
        <f t="shared" si="19"/>
        <v>19934069.219999999</v>
      </c>
      <c r="Z13" s="54">
        <f t="shared" si="20"/>
        <v>19934069.210000001</v>
      </c>
    </row>
    <row r="14" spans="1:26" x14ac:dyDescent="0.2">
      <c r="A14" s="3">
        <v>8</v>
      </c>
      <c r="B14" s="53" t="s">
        <v>9</v>
      </c>
      <c r="C14" s="45">
        <v>1017</v>
      </c>
      <c r="D14" s="45">
        <v>19151</v>
      </c>
      <c r="E14" s="3">
        <f t="shared" si="0"/>
        <v>5.0426418088060296E-2</v>
      </c>
      <c r="F14" s="3">
        <f t="shared" si="1"/>
        <v>0.94957358191193975</v>
      </c>
      <c r="G14" s="39">
        <f t="shared" si="2"/>
        <v>20168</v>
      </c>
      <c r="H14" s="48">
        <f t="shared" si="6"/>
        <v>94987090.629999995</v>
      </c>
      <c r="I14" s="48">
        <v>70484417.980000004</v>
      </c>
      <c r="J14" s="48">
        <v>7451832.9600000009</v>
      </c>
      <c r="K14" s="48">
        <v>435764.13</v>
      </c>
      <c r="L14" s="48">
        <v>16615075.559999997</v>
      </c>
      <c r="M14" s="48">
        <f t="shared" si="7"/>
        <v>23746772.66</v>
      </c>
      <c r="N14" s="48">
        <f t="shared" si="8"/>
        <v>23746772.66</v>
      </c>
      <c r="O14" s="48">
        <f t="shared" si="9"/>
        <v>23746772.66</v>
      </c>
      <c r="P14" s="48">
        <f t="shared" si="10"/>
        <v>23746772.650000002</v>
      </c>
      <c r="Q14" s="54">
        <f t="shared" si="11"/>
        <v>4789858.75</v>
      </c>
      <c r="R14" s="54">
        <f t="shared" si="12"/>
        <v>1197464.69</v>
      </c>
      <c r="S14" s="54">
        <f t="shared" si="13"/>
        <v>1197464.69</v>
      </c>
      <c r="T14" s="54">
        <f t="shared" si="14"/>
        <v>1197464.69</v>
      </c>
      <c r="U14" s="54">
        <f t="shared" si="15"/>
        <v>1197464.6800000002</v>
      </c>
      <c r="V14" s="54">
        <f t="shared" si="16"/>
        <v>90197231.879999995</v>
      </c>
      <c r="W14" s="54">
        <f t="shared" si="17"/>
        <v>22549307.969999999</v>
      </c>
      <c r="X14" s="54">
        <f t="shared" si="18"/>
        <v>22549307.969999999</v>
      </c>
      <c r="Y14" s="54">
        <f t="shared" si="19"/>
        <v>22549307.969999999</v>
      </c>
      <c r="Z14" s="54">
        <f t="shared" si="20"/>
        <v>22549307.970000003</v>
      </c>
    </row>
    <row r="15" spans="1:26" x14ac:dyDescent="0.2">
      <c r="A15" s="3">
        <v>9</v>
      </c>
      <c r="B15" s="53" t="s">
        <v>10</v>
      </c>
      <c r="C15" s="45">
        <v>42487</v>
      </c>
      <c r="D15" s="45">
        <v>4862</v>
      </c>
      <c r="E15" s="3">
        <f t="shared" si="0"/>
        <v>0.89731567720543204</v>
      </c>
      <c r="F15" s="3">
        <f t="shared" si="1"/>
        <v>0.10268432279456796</v>
      </c>
      <c r="G15" s="39">
        <f t="shared" si="2"/>
        <v>47349</v>
      </c>
      <c r="H15" s="48">
        <f t="shared" si="6"/>
        <v>204356487.66999999</v>
      </c>
      <c r="I15" s="48">
        <v>134444195.80000001</v>
      </c>
      <c r="J15" s="48">
        <v>26808582.95999999</v>
      </c>
      <c r="K15" s="48">
        <v>3564155.72</v>
      </c>
      <c r="L15" s="48">
        <v>39539553.190000005</v>
      </c>
      <c r="M15" s="48">
        <f t="shared" si="7"/>
        <v>51089121.920000002</v>
      </c>
      <c r="N15" s="48">
        <f t="shared" si="8"/>
        <v>51089121.920000002</v>
      </c>
      <c r="O15" s="48">
        <f t="shared" si="9"/>
        <v>51089121.920000002</v>
      </c>
      <c r="P15" s="48">
        <f t="shared" si="10"/>
        <v>51089121.909999996</v>
      </c>
      <c r="Q15" s="54">
        <f t="shared" si="11"/>
        <v>183372280.12</v>
      </c>
      <c r="R15" s="54">
        <f t="shared" si="12"/>
        <v>45843070.030000001</v>
      </c>
      <c r="S15" s="54">
        <f t="shared" si="13"/>
        <v>45843070.030000001</v>
      </c>
      <c r="T15" s="54">
        <f t="shared" si="14"/>
        <v>45843070.030000001</v>
      </c>
      <c r="U15" s="54">
        <f t="shared" si="15"/>
        <v>45843070.030000001</v>
      </c>
      <c r="V15" s="54">
        <f t="shared" si="16"/>
        <v>20984207.549999997</v>
      </c>
      <c r="W15" s="54">
        <f t="shared" si="17"/>
        <v>5246051.8900000006</v>
      </c>
      <c r="X15" s="54">
        <f t="shared" si="18"/>
        <v>5246051.8900000006</v>
      </c>
      <c r="Y15" s="54">
        <f t="shared" si="19"/>
        <v>5246051.8900000006</v>
      </c>
      <c r="Z15" s="54">
        <f t="shared" si="20"/>
        <v>5246051.8799999952</v>
      </c>
    </row>
    <row r="16" spans="1:26" ht="15.75" customHeight="1" x14ac:dyDescent="0.2">
      <c r="A16" s="3">
        <v>10</v>
      </c>
      <c r="B16" s="53" t="s">
        <v>54</v>
      </c>
      <c r="C16" s="45">
        <v>2504</v>
      </c>
      <c r="D16" s="45">
        <v>26391</v>
      </c>
      <c r="E16" s="3">
        <f t="shared" si="0"/>
        <v>8.6658591451808265E-2</v>
      </c>
      <c r="F16" s="3">
        <f t="shared" si="1"/>
        <v>0.91334140854819168</v>
      </c>
      <c r="G16" s="39">
        <f t="shared" si="2"/>
        <v>28895</v>
      </c>
      <c r="H16" s="48">
        <f t="shared" si="6"/>
        <v>144925047.36000001</v>
      </c>
      <c r="I16" s="48">
        <v>91812738.640000001</v>
      </c>
      <c r="J16" s="48">
        <v>20136375.480000004</v>
      </c>
      <c r="K16" s="48">
        <v>2240278.5</v>
      </c>
      <c r="L16" s="48">
        <v>30735654.740000002</v>
      </c>
      <c r="M16" s="48">
        <f t="shared" si="7"/>
        <v>36231261.840000004</v>
      </c>
      <c r="N16" s="48">
        <f t="shared" si="8"/>
        <v>36231261.840000004</v>
      </c>
      <c r="O16" s="48">
        <f t="shared" si="9"/>
        <v>36231261.840000004</v>
      </c>
      <c r="P16" s="48">
        <f t="shared" si="10"/>
        <v>36231261.840000004</v>
      </c>
      <c r="Q16" s="54">
        <f t="shared" si="11"/>
        <v>12559000.470000001</v>
      </c>
      <c r="R16" s="54">
        <f t="shared" si="12"/>
        <v>3139750.12</v>
      </c>
      <c r="S16" s="54">
        <f t="shared" si="13"/>
        <v>3139750.12</v>
      </c>
      <c r="T16" s="54">
        <f t="shared" si="14"/>
        <v>3139750.12</v>
      </c>
      <c r="U16" s="54">
        <f t="shared" si="15"/>
        <v>3139750.1100000013</v>
      </c>
      <c r="V16" s="54">
        <f t="shared" si="16"/>
        <v>132366046.89000002</v>
      </c>
      <c r="W16" s="54">
        <f t="shared" si="17"/>
        <v>33091511.720000003</v>
      </c>
      <c r="X16" s="54">
        <f t="shared" si="18"/>
        <v>33091511.720000003</v>
      </c>
      <c r="Y16" s="54">
        <f t="shared" si="19"/>
        <v>33091511.720000003</v>
      </c>
      <c r="Z16" s="54">
        <f t="shared" si="20"/>
        <v>33091511.730000004</v>
      </c>
    </row>
    <row r="17" spans="1:26" x14ac:dyDescent="0.2">
      <c r="A17" s="3">
        <v>11</v>
      </c>
      <c r="B17" s="53" t="s">
        <v>11</v>
      </c>
      <c r="C17" s="45">
        <v>13349</v>
      </c>
      <c r="D17" s="45">
        <v>623</v>
      </c>
      <c r="E17" s="3">
        <f t="shared" si="0"/>
        <v>0.95541082164328661</v>
      </c>
      <c r="F17" s="3">
        <f t="shared" si="1"/>
        <v>4.4589178356713388E-2</v>
      </c>
      <c r="G17" s="39">
        <f t="shared" si="2"/>
        <v>13972</v>
      </c>
      <c r="H17" s="48">
        <f t="shared" si="6"/>
        <v>66150919.649999999</v>
      </c>
      <c r="I17" s="48">
        <v>44993302.069999993</v>
      </c>
      <c r="J17" s="48">
        <v>6730687.9200000009</v>
      </c>
      <c r="K17" s="48">
        <v>400263.84000000008</v>
      </c>
      <c r="L17" s="48">
        <v>14026665.820000002</v>
      </c>
      <c r="M17" s="48">
        <f t="shared" si="7"/>
        <v>16537729.91</v>
      </c>
      <c r="N17" s="48">
        <f t="shared" si="8"/>
        <v>16537729.91</v>
      </c>
      <c r="O17" s="48">
        <f t="shared" si="9"/>
        <v>16537729.91</v>
      </c>
      <c r="P17" s="48">
        <f t="shared" si="10"/>
        <v>16537729.919999994</v>
      </c>
      <c r="Q17" s="54">
        <f t="shared" si="11"/>
        <v>63201304.5</v>
      </c>
      <c r="R17" s="54">
        <f t="shared" si="12"/>
        <v>15800326.130000001</v>
      </c>
      <c r="S17" s="54">
        <f t="shared" si="13"/>
        <v>15800326.130000001</v>
      </c>
      <c r="T17" s="54">
        <f t="shared" si="14"/>
        <v>15800326.130000001</v>
      </c>
      <c r="U17" s="54">
        <f t="shared" si="15"/>
        <v>15800326.109999994</v>
      </c>
      <c r="V17" s="54">
        <f t="shared" si="16"/>
        <v>2949615.1499999985</v>
      </c>
      <c r="W17" s="54">
        <f t="shared" si="17"/>
        <v>737403.77999999933</v>
      </c>
      <c r="X17" s="54">
        <f t="shared" si="18"/>
        <v>737403.77999999933</v>
      </c>
      <c r="Y17" s="54">
        <f t="shared" si="19"/>
        <v>737403.77999999933</v>
      </c>
      <c r="Z17" s="54">
        <f t="shared" si="20"/>
        <v>737403.81000000052</v>
      </c>
    </row>
    <row r="18" spans="1:26" x14ac:dyDescent="0.2">
      <c r="A18" s="3">
        <v>12</v>
      </c>
      <c r="B18" s="53" t="s">
        <v>12</v>
      </c>
      <c r="C18" s="45">
        <v>5281</v>
      </c>
      <c r="D18" s="45">
        <v>10241</v>
      </c>
      <c r="E18" s="3">
        <f t="shared" si="0"/>
        <v>0.34022677490014175</v>
      </c>
      <c r="F18" s="3">
        <f t="shared" si="1"/>
        <v>0.65977322509985825</v>
      </c>
      <c r="G18" s="39">
        <f t="shared" si="2"/>
        <v>15522</v>
      </c>
      <c r="H18" s="48">
        <f t="shared" si="6"/>
        <v>82221159.349999994</v>
      </c>
      <c r="I18" s="48">
        <v>48856091.43</v>
      </c>
      <c r="J18" s="48">
        <v>12980611.680000003</v>
      </c>
      <c r="K18" s="48">
        <v>3044289.5</v>
      </c>
      <c r="L18" s="48">
        <v>17340166.739999998</v>
      </c>
      <c r="M18" s="48">
        <f t="shared" si="7"/>
        <v>20555289.84</v>
      </c>
      <c r="N18" s="48">
        <f t="shared" si="8"/>
        <v>20555289.84</v>
      </c>
      <c r="O18" s="48">
        <f t="shared" si="9"/>
        <v>20555289.84</v>
      </c>
      <c r="P18" s="48">
        <f t="shared" si="10"/>
        <v>20555289.829999987</v>
      </c>
      <c r="Q18" s="54">
        <f t="shared" si="11"/>
        <v>27973839.870000001</v>
      </c>
      <c r="R18" s="54">
        <f t="shared" si="12"/>
        <v>6993459.9699999997</v>
      </c>
      <c r="S18" s="54">
        <f t="shared" si="13"/>
        <v>6993459.9699999997</v>
      </c>
      <c r="T18" s="54">
        <f t="shared" si="14"/>
        <v>6993459.9699999997</v>
      </c>
      <c r="U18" s="54">
        <f t="shared" si="15"/>
        <v>6993459.9600000037</v>
      </c>
      <c r="V18" s="54">
        <f t="shared" si="16"/>
        <v>54247319.479999982</v>
      </c>
      <c r="W18" s="54">
        <f t="shared" si="17"/>
        <v>13561829.870000001</v>
      </c>
      <c r="X18" s="54">
        <f t="shared" si="18"/>
        <v>13561829.870000001</v>
      </c>
      <c r="Y18" s="54">
        <f t="shared" si="19"/>
        <v>13561829.870000001</v>
      </c>
      <c r="Z18" s="54">
        <f t="shared" si="20"/>
        <v>13561829.869999982</v>
      </c>
    </row>
    <row r="19" spans="1:26" x14ac:dyDescent="0.2">
      <c r="A19" s="3">
        <v>13</v>
      </c>
      <c r="B19" s="53" t="s">
        <v>13</v>
      </c>
      <c r="C19" s="45">
        <v>765</v>
      </c>
      <c r="D19" s="45">
        <v>14441</v>
      </c>
      <c r="E19" s="3">
        <f t="shared" si="0"/>
        <v>5.0309088517690385E-2</v>
      </c>
      <c r="F19" s="3">
        <f t="shared" si="1"/>
        <v>0.94969091148230966</v>
      </c>
      <c r="G19" s="39">
        <f t="shared" si="2"/>
        <v>15206</v>
      </c>
      <c r="H19" s="48">
        <f t="shared" si="6"/>
        <v>91740252.719999999</v>
      </c>
      <c r="I19" s="48">
        <v>56940943.310000002</v>
      </c>
      <c r="J19" s="48">
        <v>13220993.759999998</v>
      </c>
      <c r="K19" s="48">
        <v>1342501.73</v>
      </c>
      <c r="L19" s="48">
        <v>20235813.920000002</v>
      </c>
      <c r="M19" s="48">
        <f t="shared" si="7"/>
        <v>22935063.18</v>
      </c>
      <c r="N19" s="48">
        <f t="shared" si="8"/>
        <v>22935063.18</v>
      </c>
      <c r="O19" s="48">
        <f t="shared" si="9"/>
        <v>22935063.18</v>
      </c>
      <c r="P19" s="48">
        <f t="shared" si="10"/>
        <v>22935063.179999992</v>
      </c>
      <c r="Q19" s="54">
        <f t="shared" si="11"/>
        <v>4615368.49</v>
      </c>
      <c r="R19" s="54">
        <f t="shared" si="12"/>
        <v>1153842.1200000001</v>
      </c>
      <c r="S19" s="54">
        <f t="shared" si="13"/>
        <v>1153842.1200000001</v>
      </c>
      <c r="T19" s="54">
        <f t="shared" si="14"/>
        <v>1153842.1200000001</v>
      </c>
      <c r="U19" s="54">
        <f t="shared" si="15"/>
        <v>1153842.1299999999</v>
      </c>
      <c r="V19" s="54">
        <f t="shared" si="16"/>
        <v>87124884.229999989</v>
      </c>
      <c r="W19" s="54">
        <f t="shared" si="17"/>
        <v>21781221.059999999</v>
      </c>
      <c r="X19" s="54">
        <f t="shared" si="18"/>
        <v>21781221.059999999</v>
      </c>
      <c r="Y19" s="54">
        <f t="shared" si="19"/>
        <v>21781221.059999999</v>
      </c>
      <c r="Z19" s="54">
        <f t="shared" si="20"/>
        <v>21781221.049999993</v>
      </c>
    </row>
    <row r="20" spans="1:26" x14ac:dyDescent="0.2">
      <c r="A20" s="3">
        <v>14</v>
      </c>
      <c r="B20" s="53" t="s">
        <v>14</v>
      </c>
      <c r="C20" s="45">
        <v>146</v>
      </c>
      <c r="D20" s="45">
        <v>10746</v>
      </c>
      <c r="E20" s="3">
        <f t="shared" si="0"/>
        <v>1.3404333455747338E-2</v>
      </c>
      <c r="F20" s="3">
        <f t="shared" si="1"/>
        <v>0.98659566654425268</v>
      </c>
      <c r="G20" s="39">
        <f t="shared" si="2"/>
        <v>10892</v>
      </c>
      <c r="H20" s="48">
        <f t="shared" si="6"/>
        <v>56550237.300000004</v>
      </c>
      <c r="I20" s="48">
        <v>38650622.420000002</v>
      </c>
      <c r="J20" s="48">
        <v>10576794.960000001</v>
      </c>
      <c r="K20" s="48">
        <v>254781.42999999996</v>
      </c>
      <c r="L20" s="48">
        <v>7068038.4899999993</v>
      </c>
      <c r="M20" s="48">
        <f t="shared" si="7"/>
        <v>14137559.33</v>
      </c>
      <c r="N20" s="48">
        <f t="shared" si="8"/>
        <v>14137559.33</v>
      </c>
      <c r="O20" s="48">
        <f t="shared" si="9"/>
        <v>14137559.33</v>
      </c>
      <c r="P20" s="48">
        <f t="shared" si="10"/>
        <v>14137559.310000008</v>
      </c>
      <c r="Q20" s="54">
        <f t="shared" si="11"/>
        <v>758018.24</v>
      </c>
      <c r="R20" s="54">
        <f t="shared" si="12"/>
        <v>189504.56</v>
      </c>
      <c r="S20" s="54">
        <f t="shared" si="13"/>
        <v>189504.56</v>
      </c>
      <c r="T20" s="54">
        <f t="shared" si="14"/>
        <v>189504.56</v>
      </c>
      <c r="U20" s="54">
        <f t="shared" si="15"/>
        <v>189504.55999999994</v>
      </c>
      <c r="V20" s="54">
        <f t="shared" si="16"/>
        <v>55792219.06000001</v>
      </c>
      <c r="W20" s="54">
        <f t="shared" si="17"/>
        <v>13948054.77</v>
      </c>
      <c r="X20" s="54">
        <f t="shared" si="18"/>
        <v>13948054.77</v>
      </c>
      <c r="Y20" s="54">
        <f t="shared" si="19"/>
        <v>13948054.77</v>
      </c>
      <c r="Z20" s="54">
        <f t="shared" si="20"/>
        <v>13948054.750000007</v>
      </c>
    </row>
    <row r="21" spans="1:26" x14ac:dyDescent="0.2">
      <c r="A21" s="3">
        <v>15</v>
      </c>
      <c r="B21" s="53" t="s">
        <v>15</v>
      </c>
      <c r="C21" s="45">
        <v>16169</v>
      </c>
      <c r="D21" s="45">
        <v>1386</v>
      </c>
      <c r="E21" s="3">
        <f t="shared" si="0"/>
        <v>0.92104813443463396</v>
      </c>
      <c r="F21" s="3">
        <f t="shared" si="1"/>
        <v>7.8951865565366042E-2</v>
      </c>
      <c r="G21" s="39">
        <f t="shared" si="2"/>
        <v>17555</v>
      </c>
      <c r="H21" s="48">
        <f t="shared" si="6"/>
        <v>73303754.789999992</v>
      </c>
      <c r="I21" s="48">
        <v>54433465.030000001</v>
      </c>
      <c r="J21" s="48">
        <v>5336474.16</v>
      </c>
      <c r="K21" s="48">
        <v>621979.39</v>
      </c>
      <c r="L21" s="48">
        <v>12911836.209999999</v>
      </c>
      <c r="M21" s="48">
        <f t="shared" si="7"/>
        <v>18325938.699999999</v>
      </c>
      <c r="N21" s="48">
        <f t="shared" si="8"/>
        <v>18325938.699999999</v>
      </c>
      <c r="O21" s="48">
        <f t="shared" si="9"/>
        <v>18325938.699999999</v>
      </c>
      <c r="P21" s="48">
        <f t="shared" si="10"/>
        <v>18325938.689999986</v>
      </c>
      <c r="Q21" s="54">
        <f t="shared" si="11"/>
        <v>67516286.599999994</v>
      </c>
      <c r="R21" s="54">
        <f t="shared" si="12"/>
        <v>16879071.649999999</v>
      </c>
      <c r="S21" s="54">
        <f t="shared" si="13"/>
        <v>16879071.649999999</v>
      </c>
      <c r="T21" s="54">
        <f t="shared" si="14"/>
        <v>16879071.649999999</v>
      </c>
      <c r="U21" s="54">
        <f t="shared" si="15"/>
        <v>16879071.649999999</v>
      </c>
      <c r="V21" s="54">
        <f t="shared" si="16"/>
        <v>5787468.1899999902</v>
      </c>
      <c r="W21" s="54">
        <f t="shared" si="17"/>
        <v>1446867.0500000007</v>
      </c>
      <c r="X21" s="54">
        <f t="shared" si="18"/>
        <v>1446867.0500000007</v>
      </c>
      <c r="Y21" s="54">
        <f t="shared" si="19"/>
        <v>1446867.0500000007</v>
      </c>
      <c r="Z21" s="54">
        <f t="shared" si="20"/>
        <v>1446867.0399999879</v>
      </c>
    </row>
    <row r="22" spans="1:26" x14ac:dyDescent="0.2">
      <c r="A22" s="3">
        <v>16</v>
      </c>
      <c r="B22" s="53" t="s">
        <v>16</v>
      </c>
      <c r="C22" s="45">
        <v>833</v>
      </c>
      <c r="D22" s="45">
        <v>9705</v>
      </c>
      <c r="E22" s="3">
        <f t="shared" si="0"/>
        <v>7.9047257544126018E-2</v>
      </c>
      <c r="F22" s="3">
        <f t="shared" si="1"/>
        <v>0.920952742455874</v>
      </c>
      <c r="G22" s="39">
        <f t="shared" si="2"/>
        <v>10538</v>
      </c>
      <c r="H22" s="48">
        <f t="shared" si="6"/>
        <v>44434688.469999999</v>
      </c>
      <c r="I22" s="48">
        <v>32692359.169999998</v>
      </c>
      <c r="J22" s="48">
        <v>1923053.76</v>
      </c>
      <c r="K22" s="48">
        <v>225735.86000000002</v>
      </c>
      <c r="L22" s="48">
        <v>9593539.6799999997</v>
      </c>
      <c r="M22" s="48">
        <f t="shared" si="7"/>
        <v>11108672.119999999</v>
      </c>
      <c r="N22" s="48">
        <f t="shared" si="8"/>
        <v>11108672.119999999</v>
      </c>
      <c r="O22" s="48">
        <f t="shared" si="9"/>
        <v>11108672.119999999</v>
      </c>
      <c r="P22" s="48">
        <f t="shared" si="10"/>
        <v>11108672.110000005</v>
      </c>
      <c r="Q22" s="54">
        <f t="shared" si="11"/>
        <v>3512440.26</v>
      </c>
      <c r="R22" s="54">
        <f t="shared" si="12"/>
        <v>878110.07</v>
      </c>
      <c r="S22" s="54">
        <f t="shared" si="13"/>
        <v>878110.07</v>
      </c>
      <c r="T22" s="54">
        <f t="shared" si="14"/>
        <v>878110.07</v>
      </c>
      <c r="U22" s="54">
        <f t="shared" si="15"/>
        <v>878110.05000000016</v>
      </c>
      <c r="V22" s="54">
        <f t="shared" si="16"/>
        <v>40922248.210000001</v>
      </c>
      <c r="W22" s="54">
        <f t="shared" si="17"/>
        <v>10230562.049999999</v>
      </c>
      <c r="X22" s="54">
        <f t="shared" si="18"/>
        <v>10230562.049999999</v>
      </c>
      <c r="Y22" s="54">
        <f t="shared" si="19"/>
        <v>10230562.049999999</v>
      </c>
      <c r="Z22" s="54">
        <f t="shared" si="20"/>
        <v>10230562.060000004</v>
      </c>
    </row>
    <row r="23" spans="1:26" x14ac:dyDescent="0.2">
      <c r="A23" s="3">
        <v>17</v>
      </c>
      <c r="B23" s="53" t="s">
        <v>17</v>
      </c>
      <c r="C23" s="45">
        <v>93</v>
      </c>
      <c r="D23" s="45">
        <v>9525</v>
      </c>
      <c r="E23" s="3">
        <f t="shared" si="0"/>
        <v>9.6693699313786657E-3</v>
      </c>
      <c r="F23" s="3">
        <f t="shared" si="1"/>
        <v>0.99033063006862132</v>
      </c>
      <c r="G23" s="39">
        <f t="shared" si="2"/>
        <v>9618</v>
      </c>
      <c r="H23" s="48">
        <f t="shared" si="6"/>
        <v>50544038.439999998</v>
      </c>
      <c r="I23" s="48">
        <v>37003877.530000001</v>
      </c>
      <c r="J23" s="48">
        <v>4471100.04</v>
      </c>
      <c r="K23" s="48">
        <v>218842.05</v>
      </c>
      <c r="L23" s="48">
        <v>8850218.8200000003</v>
      </c>
      <c r="M23" s="48">
        <f t="shared" si="7"/>
        <v>12636009.609999999</v>
      </c>
      <c r="N23" s="48">
        <f t="shared" si="8"/>
        <v>12636009.609999999</v>
      </c>
      <c r="O23" s="48">
        <f t="shared" si="9"/>
        <v>12636009.609999999</v>
      </c>
      <c r="P23" s="48">
        <f t="shared" si="10"/>
        <v>12636009.609999999</v>
      </c>
      <c r="Q23" s="54">
        <f t="shared" si="11"/>
        <v>488729.01</v>
      </c>
      <c r="R23" s="54">
        <f t="shared" si="12"/>
        <v>122182.25</v>
      </c>
      <c r="S23" s="54">
        <f t="shared" si="13"/>
        <v>122182.25</v>
      </c>
      <c r="T23" s="54">
        <f t="shared" si="14"/>
        <v>122182.25</v>
      </c>
      <c r="U23" s="54">
        <f t="shared" si="15"/>
        <v>122182.26000000001</v>
      </c>
      <c r="V23" s="54">
        <f t="shared" si="16"/>
        <v>50055309.43</v>
      </c>
      <c r="W23" s="54">
        <f t="shared" si="17"/>
        <v>12513827.359999999</v>
      </c>
      <c r="X23" s="54">
        <f t="shared" si="18"/>
        <v>12513827.359999999</v>
      </c>
      <c r="Y23" s="54">
        <f t="shared" si="19"/>
        <v>12513827.359999999</v>
      </c>
      <c r="Z23" s="54">
        <f t="shared" si="20"/>
        <v>12513827.35</v>
      </c>
    </row>
    <row r="24" spans="1:26" x14ac:dyDescent="0.2">
      <c r="A24" s="3">
        <v>18</v>
      </c>
      <c r="B24" s="53" t="s">
        <v>18</v>
      </c>
      <c r="C24" s="45">
        <v>1178</v>
      </c>
      <c r="D24" s="45">
        <v>13087</v>
      </c>
      <c r="E24" s="3">
        <f t="shared" si="0"/>
        <v>8.2579740623904663E-2</v>
      </c>
      <c r="F24" s="3">
        <f t="shared" si="1"/>
        <v>0.91742025937609539</v>
      </c>
      <c r="G24" s="39">
        <f t="shared" si="2"/>
        <v>14265</v>
      </c>
      <c r="H24" s="48">
        <f t="shared" si="6"/>
        <v>81256180.50999999</v>
      </c>
      <c r="I24" s="48">
        <v>47363931.569999993</v>
      </c>
      <c r="J24" s="48">
        <v>18109557.600000001</v>
      </c>
      <c r="K24" s="48">
        <v>309247.49999999994</v>
      </c>
      <c r="L24" s="48">
        <v>15473443.84</v>
      </c>
      <c r="M24" s="48">
        <f t="shared" si="7"/>
        <v>20314045.129999999</v>
      </c>
      <c r="N24" s="48">
        <f t="shared" si="8"/>
        <v>20314045.129999999</v>
      </c>
      <c r="O24" s="48">
        <f t="shared" si="9"/>
        <v>20314045.129999999</v>
      </c>
      <c r="P24" s="48">
        <f t="shared" si="10"/>
        <v>20314045.120000001</v>
      </c>
      <c r="Q24" s="54">
        <f t="shared" si="11"/>
        <v>6710114.3099999996</v>
      </c>
      <c r="R24" s="54">
        <f t="shared" si="12"/>
        <v>1677528.58</v>
      </c>
      <c r="S24" s="54">
        <f t="shared" si="13"/>
        <v>1677528.58</v>
      </c>
      <c r="T24" s="54">
        <f t="shared" si="14"/>
        <v>1677528.58</v>
      </c>
      <c r="U24" s="54">
        <f t="shared" si="15"/>
        <v>1677528.5699999994</v>
      </c>
      <c r="V24" s="54">
        <f t="shared" si="16"/>
        <v>74546066.199999988</v>
      </c>
      <c r="W24" s="54">
        <f t="shared" si="17"/>
        <v>18636516.549999997</v>
      </c>
      <c r="X24" s="54">
        <f t="shared" si="18"/>
        <v>18636516.549999997</v>
      </c>
      <c r="Y24" s="54">
        <f t="shared" si="19"/>
        <v>18636516.549999997</v>
      </c>
      <c r="Z24" s="54">
        <f t="shared" si="20"/>
        <v>18636516.550000001</v>
      </c>
    </row>
    <row r="25" spans="1:26" x14ac:dyDescent="0.2">
      <c r="A25" s="3">
        <v>19</v>
      </c>
      <c r="B25" s="53" t="s">
        <v>19</v>
      </c>
      <c r="C25" s="45">
        <v>513</v>
      </c>
      <c r="D25" s="45">
        <v>4928</v>
      </c>
      <c r="E25" s="3">
        <f t="shared" si="0"/>
        <v>9.4284138945046864E-2</v>
      </c>
      <c r="F25" s="3">
        <f t="shared" si="1"/>
        <v>0.90571586105495316</v>
      </c>
      <c r="G25" s="39">
        <f t="shared" si="2"/>
        <v>5441</v>
      </c>
      <c r="H25" s="48">
        <f t="shared" si="6"/>
        <v>23799577.75</v>
      </c>
      <c r="I25" s="48">
        <v>19201148.82</v>
      </c>
      <c r="J25" s="48">
        <v>961526.88</v>
      </c>
      <c r="K25" s="48">
        <v>117610.28</v>
      </c>
      <c r="L25" s="48">
        <v>3519291.77</v>
      </c>
      <c r="M25" s="48">
        <f t="shared" si="7"/>
        <v>5949894.4400000004</v>
      </c>
      <c r="N25" s="48">
        <f t="shared" si="8"/>
        <v>5949894.4400000004</v>
      </c>
      <c r="O25" s="48">
        <f t="shared" si="9"/>
        <v>5949894.4400000004</v>
      </c>
      <c r="P25" s="48">
        <f t="shared" si="10"/>
        <v>5949894.4299999969</v>
      </c>
      <c r="Q25" s="54">
        <f t="shared" si="11"/>
        <v>2243922.7000000002</v>
      </c>
      <c r="R25" s="54">
        <f t="shared" si="12"/>
        <v>560980.68000000005</v>
      </c>
      <c r="S25" s="54">
        <f t="shared" si="13"/>
        <v>560980.68000000005</v>
      </c>
      <c r="T25" s="54">
        <f t="shared" si="14"/>
        <v>560980.68000000005</v>
      </c>
      <c r="U25" s="54">
        <f t="shared" si="15"/>
        <v>560980.6599999998</v>
      </c>
      <c r="V25" s="54">
        <f t="shared" si="16"/>
        <v>21555655.049999997</v>
      </c>
      <c r="W25" s="54">
        <f t="shared" si="17"/>
        <v>5388913.7600000007</v>
      </c>
      <c r="X25" s="54">
        <f t="shared" si="18"/>
        <v>5388913.7600000007</v>
      </c>
      <c r="Y25" s="54">
        <f t="shared" si="19"/>
        <v>5388913.7600000007</v>
      </c>
      <c r="Z25" s="54">
        <f t="shared" si="20"/>
        <v>5388913.7699999968</v>
      </c>
    </row>
    <row r="26" spans="1:26" x14ac:dyDescent="0.2">
      <c r="A26" s="3">
        <v>20</v>
      </c>
      <c r="B26" s="53" t="s">
        <v>20</v>
      </c>
      <c r="C26" s="45">
        <v>9717</v>
      </c>
      <c r="D26" s="45">
        <v>14286</v>
      </c>
      <c r="E26" s="3">
        <f t="shared" si="0"/>
        <v>0.40482439695038119</v>
      </c>
      <c r="F26" s="3">
        <f t="shared" si="1"/>
        <v>0.59517560304961881</v>
      </c>
      <c r="G26" s="39">
        <f t="shared" si="2"/>
        <v>24003</v>
      </c>
      <c r="H26" s="48">
        <f t="shared" si="6"/>
        <v>110379058.04999998</v>
      </c>
      <c r="I26" s="48">
        <v>68994487.389999986</v>
      </c>
      <c r="J26" s="48">
        <v>30495495.000000007</v>
      </c>
      <c r="K26" s="48">
        <v>1154764.45</v>
      </c>
      <c r="L26" s="48">
        <v>9734311.2100000009</v>
      </c>
      <c r="M26" s="48">
        <f t="shared" si="7"/>
        <v>27594764.510000002</v>
      </c>
      <c r="N26" s="48">
        <f t="shared" si="8"/>
        <v>27594764.510000002</v>
      </c>
      <c r="O26" s="48">
        <f t="shared" si="9"/>
        <v>27594764.510000002</v>
      </c>
      <c r="P26" s="48">
        <f t="shared" si="10"/>
        <v>27594764.51999997</v>
      </c>
      <c r="Q26" s="54">
        <f t="shared" si="11"/>
        <v>44684135.609999999</v>
      </c>
      <c r="R26" s="54">
        <f t="shared" si="12"/>
        <v>11171033.9</v>
      </c>
      <c r="S26" s="54">
        <f t="shared" si="13"/>
        <v>11171033.9</v>
      </c>
      <c r="T26" s="54">
        <f t="shared" si="14"/>
        <v>11171033.9</v>
      </c>
      <c r="U26" s="54">
        <f t="shared" si="15"/>
        <v>11171033.910000002</v>
      </c>
      <c r="V26" s="54">
        <f t="shared" si="16"/>
        <v>65694922.439999975</v>
      </c>
      <c r="W26" s="54">
        <f t="shared" si="17"/>
        <v>16423730.610000001</v>
      </c>
      <c r="X26" s="54">
        <f t="shared" si="18"/>
        <v>16423730.610000001</v>
      </c>
      <c r="Y26" s="54">
        <f t="shared" si="19"/>
        <v>16423730.610000001</v>
      </c>
      <c r="Z26" s="54">
        <f t="shared" si="20"/>
        <v>16423730.609999968</v>
      </c>
    </row>
    <row r="27" spans="1:26" x14ac:dyDescent="0.2">
      <c r="A27" s="3">
        <v>21</v>
      </c>
      <c r="B27" s="53" t="s">
        <v>21</v>
      </c>
      <c r="C27" s="45">
        <v>1289</v>
      </c>
      <c r="D27" s="45">
        <v>13610</v>
      </c>
      <c r="E27" s="3">
        <f t="shared" si="0"/>
        <v>8.6515873548560301E-2</v>
      </c>
      <c r="F27" s="3">
        <f t="shared" si="1"/>
        <v>0.91348412645143973</v>
      </c>
      <c r="G27" s="39">
        <f t="shared" si="2"/>
        <v>14899</v>
      </c>
      <c r="H27" s="48">
        <f t="shared" si="6"/>
        <v>87252075.870000005</v>
      </c>
      <c r="I27" s="48">
        <v>58112050.140000001</v>
      </c>
      <c r="J27" s="48">
        <v>14847978.120000003</v>
      </c>
      <c r="K27" s="48">
        <v>2066192.55</v>
      </c>
      <c r="L27" s="48">
        <v>12225855.059999999</v>
      </c>
      <c r="M27" s="48">
        <f t="shared" si="7"/>
        <v>21813018.969999999</v>
      </c>
      <c r="N27" s="48">
        <f t="shared" si="8"/>
        <v>21813018.969999999</v>
      </c>
      <c r="O27" s="48">
        <f t="shared" si="9"/>
        <v>21813018.969999999</v>
      </c>
      <c r="P27" s="48">
        <f t="shared" si="10"/>
        <v>21813018.960000008</v>
      </c>
      <c r="Q27" s="54">
        <f t="shared" si="11"/>
        <v>7548689.5599999996</v>
      </c>
      <c r="R27" s="54">
        <f t="shared" si="12"/>
        <v>1887172.39</v>
      </c>
      <c r="S27" s="54">
        <f t="shared" si="13"/>
        <v>1887172.39</v>
      </c>
      <c r="T27" s="54">
        <f t="shared" si="14"/>
        <v>1887172.39</v>
      </c>
      <c r="U27" s="54">
        <f t="shared" si="15"/>
        <v>1887172.3900000004</v>
      </c>
      <c r="V27" s="54">
        <f t="shared" si="16"/>
        <v>79703386.310000002</v>
      </c>
      <c r="W27" s="54">
        <f t="shared" si="17"/>
        <v>19925846.579999998</v>
      </c>
      <c r="X27" s="54">
        <f t="shared" si="18"/>
        <v>19925846.579999998</v>
      </c>
      <c r="Y27" s="54">
        <f t="shared" si="19"/>
        <v>19925846.579999998</v>
      </c>
      <c r="Z27" s="54">
        <f t="shared" si="20"/>
        <v>19925846.570000008</v>
      </c>
    </row>
    <row r="28" spans="1:26" x14ac:dyDescent="0.2">
      <c r="A28" s="3">
        <v>22</v>
      </c>
      <c r="B28" s="53" t="s">
        <v>22</v>
      </c>
      <c r="C28" s="45">
        <v>4526</v>
      </c>
      <c r="D28" s="45">
        <v>20779</v>
      </c>
      <c r="E28" s="3">
        <f t="shared" si="0"/>
        <v>0.17885793321477969</v>
      </c>
      <c r="F28" s="3">
        <f t="shared" si="1"/>
        <v>0.82114206678522028</v>
      </c>
      <c r="G28" s="39">
        <f t="shared" si="2"/>
        <v>25305</v>
      </c>
      <c r="H28" s="48">
        <f t="shared" si="6"/>
        <v>129276116.56</v>
      </c>
      <c r="I28" s="48">
        <v>86465395.269999996</v>
      </c>
      <c r="J28" s="48">
        <v>19615146.600000001</v>
      </c>
      <c r="K28" s="48">
        <v>3606140.6199999996</v>
      </c>
      <c r="L28" s="48">
        <v>19589434.07</v>
      </c>
      <c r="M28" s="48">
        <f t="shared" si="7"/>
        <v>32319029.140000001</v>
      </c>
      <c r="N28" s="48">
        <f t="shared" si="8"/>
        <v>32319029.140000001</v>
      </c>
      <c r="O28" s="48">
        <f t="shared" si="9"/>
        <v>32319029.140000001</v>
      </c>
      <c r="P28" s="48">
        <f t="shared" si="10"/>
        <v>32319029.140000001</v>
      </c>
      <c r="Q28" s="54">
        <f t="shared" si="11"/>
        <v>23122059.02</v>
      </c>
      <c r="R28" s="54">
        <f t="shared" si="12"/>
        <v>5780514.7599999998</v>
      </c>
      <c r="S28" s="54">
        <f t="shared" si="13"/>
        <v>5780514.7599999998</v>
      </c>
      <c r="T28" s="54">
        <f t="shared" si="14"/>
        <v>5780514.7599999998</v>
      </c>
      <c r="U28" s="54">
        <f t="shared" si="15"/>
        <v>5780514.7399999984</v>
      </c>
      <c r="V28" s="54">
        <f t="shared" si="16"/>
        <v>106154057.54000002</v>
      </c>
      <c r="W28" s="54">
        <f t="shared" si="17"/>
        <v>26538514.380000003</v>
      </c>
      <c r="X28" s="54">
        <f t="shared" si="18"/>
        <v>26538514.380000003</v>
      </c>
      <c r="Y28" s="54">
        <f t="shared" si="19"/>
        <v>26538514.380000003</v>
      </c>
      <c r="Z28" s="54">
        <f t="shared" si="20"/>
        <v>26538514.400000002</v>
      </c>
    </row>
    <row r="29" spans="1:26" x14ac:dyDescent="0.2">
      <c r="A29" s="3">
        <v>23</v>
      </c>
      <c r="B29" s="53" t="s">
        <v>23</v>
      </c>
      <c r="C29" s="45">
        <v>1276</v>
      </c>
      <c r="D29" s="45">
        <v>16998</v>
      </c>
      <c r="E29" s="3">
        <f t="shared" si="0"/>
        <v>6.9825982269891645E-2</v>
      </c>
      <c r="F29" s="3">
        <f t="shared" si="1"/>
        <v>0.93017401773010833</v>
      </c>
      <c r="G29" s="39">
        <f t="shared" si="2"/>
        <v>18274</v>
      </c>
      <c r="H29" s="48">
        <f t="shared" si="6"/>
        <v>83786652.950000003</v>
      </c>
      <c r="I29" s="48">
        <v>68120492.980000004</v>
      </c>
      <c r="J29" s="48">
        <v>1682671.92</v>
      </c>
      <c r="K29" s="48">
        <v>394563.52</v>
      </c>
      <c r="L29" s="48">
        <v>13588924.529999999</v>
      </c>
      <c r="M29" s="48">
        <f t="shared" si="7"/>
        <v>20946663.239999998</v>
      </c>
      <c r="N29" s="48">
        <f t="shared" si="8"/>
        <v>20946663.239999998</v>
      </c>
      <c r="O29" s="48">
        <f t="shared" si="9"/>
        <v>20946663.239999998</v>
      </c>
      <c r="P29" s="48">
        <f t="shared" si="10"/>
        <v>20946663.230000015</v>
      </c>
      <c r="Q29" s="54">
        <f t="shared" si="11"/>
        <v>5850485.3399999999</v>
      </c>
      <c r="R29" s="54">
        <f t="shared" si="12"/>
        <v>1462621.34</v>
      </c>
      <c r="S29" s="54">
        <f t="shared" si="13"/>
        <v>1462621.34</v>
      </c>
      <c r="T29" s="54">
        <f t="shared" si="14"/>
        <v>1462621.34</v>
      </c>
      <c r="U29" s="54">
        <f t="shared" si="15"/>
        <v>1462621.32</v>
      </c>
      <c r="V29" s="54">
        <f t="shared" si="16"/>
        <v>77936167.610000014</v>
      </c>
      <c r="W29" s="54">
        <f t="shared" si="17"/>
        <v>19484041.899999999</v>
      </c>
      <c r="X29" s="54">
        <f t="shared" si="18"/>
        <v>19484041.899999999</v>
      </c>
      <c r="Y29" s="54">
        <f t="shared" si="19"/>
        <v>19484041.899999999</v>
      </c>
      <c r="Z29" s="54">
        <f t="shared" si="20"/>
        <v>19484041.910000015</v>
      </c>
    </row>
    <row r="30" spans="1:26" x14ac:dyDescent="0.2">
      <c r="A30" s="3">
        <v>24</v>
      </c>
      <c r="B30" s="53" t="s">
        <v>24</v>
      </c>
      <c r="C30" s="45">
        <v>2328</v>
      </c>
      <c r="D30" s="45">
        <v>15723</v>
      </c>
      <c r="E30" s="3">
        <f t="shared" si="0"/>
        <v>0.12896792421472494</v>
      </c>
      <c r="F30" s="3">
        <f t="shared" si="1"/>
        <v>0.87103207578527508</v>
      </c>
      <c r="G30" s="39">
        <f t="shared" si="2"/>
        <v>18051</v>
      </c>
      <c r="H30" s="48">
        <f t="shared" si="6"/>
        <v>77875806.49000001</v>
      </c>
      <c r="I30" s="48">
        <v>56629648.020000003</v>
      </c>
      <c r="J30" s="48">
        <v>8453825.040000001</v>
      </c>
      <c r="K30" s="48">
        <v>386096.7</v>
      </c>
      <c r="L30" s="48">
        <v>12406236.73</v>
      </c>
      <c r="M30" s="48">
        <f t="shared" si="7"/>
        <v>19468951.620000001</v>
      </c>
      <c r="N30" s="48">
        <f t="shared" si="8"/>
        <v>19468951.620000001</v>
      </c>
      <c r="O30" s="48">
        <f t="shared" si="9"/>
        <v>19468951.620000001</v>
      </c>
      <c r="P30" s="48">
        <f t="shared" si="10"/>
        <v>19468951.629999999</v>
      </c>
      <c r="Q30" s="54">
        <f t="shared" si="11"/>
        <v>10043481.109999999</v>
      </c>
      <c r="R30" s="54">
        <f t="shared" si="12"/>
        <v>2510870.2799999998</v>
      </c>
      <c r="S30" s="54">
        <f t="shared" si="13"/>
        <v>2510870.2799999998</v>
      </c>
      <c r="T30" s="54">
        <f t="shared" si="14"/>
        <v>2510870.2799999998</v>
      </c>
      <c r="U30" s="54">
        <f t="shared" si="15"/>
        <v>2510870.2700000009</v>
      </c>
      <c r="V30" s="54">
        <f t="shared" si="16"/>
        <v>67832325.379999995</v>
      </c>
      <c r="W30" s="54">
        <f t="shared" si="17"/>
        <v>16958081.34</v>
      </c>
      <c r="X30" s="54">
        <f t="shared" si="18"/>
        <v>16958081.34</v>
      </c>
      <c r="Y30" s="54">
        <f t="shared" si="19"/>
        <v>16958081.34</v>
      </c>
      <c r="Z30" s="54">
        <f t="shared" si="20"/>
        <v>16958081.359999999</v>
      </c>
    </row>
    <row r="31" spans="1:26" ht="30" x14ac:dyDescent="0.2">
      <c r="A31" s="3">
        <v>25</v>
      </c>
      <c r="B31" s="53" t="s">
        <v>55</v>
      </c>
      <c r="C31" s="45">
        <v>441457</v>
      </c>
      <c r="D31" s="45">
        <v>381037</v>
      </c>
      <c r="E31" s="3">
        <f t="shared" si="0"/>
        <v>0.53672975122006972</v>
      </c>
      <c r="F31" s="3">
        <f t="shared" si="1"/>
        <v>0.46327024877993028</v>
      </c>
      <c r="G31" s="39"/>
      <c r="H31" s="48">
        <f t="shared" si="6"/>
        <v>189336303.016</v>
      </c>
      <c r="I31" s="48">
        <v>0</v>
      </c>
      <c r="J31" s="48"/>
      <c r="K31" s="48">
        <v>69598638.255999997</v>
      </c>
      <c r="L31" s="48">
        <v>119737664.76000001</v>
      </c>
      <c r="M31" s="48">
        <f t="shared" si="7"/>
        <v>47334075.75</v>
      </c>
      <c r="N31" s="48">
        <f t="shared" si="8"/>
        <v>47334075.75</v>
      </c>
      <c r="O31" s="48">
        <f t="shared" si="9"/>
        <v>47334075.75</v>
      </c>
      <c r="P31" s="48">
        <f t="shared" si="10"/>
        <v>47334075.766000003</v>
      </c>
      <c r="Q31" s="54">
        <f t="shared" si="11"/>
        <v>101622426.81</v>
      </c>
      <c r="R31" s="54">
        <f t="shared" si="12"/>
        <v>25405606.699999999</v>
      </c>
      <c r="S31" s="54">
        <f t="shared" si="13"/>
        <v>25405606.699999999</v>
      </c>
      <c r="T31" s="54">
        <f t="shared" si="14"/>
        <v>25405606.699999999</v>
      </c>
      <c r="U31" s="54">
        <f t="shared" si="15"/>
        <v>25405606.709999997</v>
      </c>
      <c r="V31" s="54">
        <f t="shared" si="16"/>
        <v>87713876.206000015</v>
      </c>
      <c r="W31" s="54">
        <f t="shared" si="17"/>
        <v>21928469.050000001</v>
      </c>
      <c r="X31" s="54">
        <f t="shared" si="18"/>
        <v>21928469.050000001</v>
      </c>
      <c r="Y31" s="54">
        <f t="shared" si="19"/>
        <v>21928469.050000001</v>
      </c>
      <c r="Z31" s="54">
        <f t="shared" si="20"/>
        <v>21928469.056000005</v>
      </c>
    </row>
    <row r="32" spans="1:26" ht="30" x14ac:dyDescent="0.2">
      <c r="A32" s="3">
        <v>26</v>
      </c>
      <c r="B32" s="53" t="s">
        <v>56</v>
      </c>
      <c r="C32" s="45">
        <v>95167</v>
      </c>
      <c r="D32" s="45">
        <v>79385</v>
      </c>
      <c r="E32" s="3">
        <f t="shared" si="0"/>
        <v>0.54520715889820803</v>
      </c>
      <c r="F32" s="3">
        <f t="shared" si="1"/>
        <v>0.45479284110179197</v>
      </c>
      <c r="G32" s="39"/>
      <c r="H32" s="48">
        <f t="shared" si="6"/>
        <v>56429934.25999999</v>
      </c>
      <c r="I32" s="48">
        <v>0</v>
      </c>
      <c r="J32" s="48"/>
      <c r="K32" s="48">
        <v>23659439.52</v>
      </c>
      <c r="L32" s="48">
        <v>32770494.739999995</v>
      </c>
      <c r="M32" s="48">
        <f t="shared" si="7"/>
        <v>14107483.57</v>
      </c>
      <c r="N32" s="48">
        <f t="shared" si="8"/>
        <v>14107483.57</v>
      </c>
      <c r="O32" s="48">
        <f t="shared" si="9"/>
        <v>14107483.57</v>
      </c>
      <c r="P32" s="48">
        <f t="shared" si="10"/>
        <v>14107483.54999999</v>
      </c>
      <c r="Q32" s="54">
        <f t="shared" si="11"/>
        <v>30766004.129999999</v>
      </c>
      <c r="R32" s="54">
        <f t="shared" si="12"/>
        <v>7691501.0300000003</v>
      </c>
      <c r="S32" s="54">
        <f t="shared" si="13"/>
        <v>7691501.0300000003</v>
      </c>
      <c r="T32" s="54">
        <f t="shared" si="14"/>
        <v>7691501.0300000003</v>
      </c>
      <c r="U32" s="54">
        <f t="shared" si="15"/>
        <v>7691501.0399999963</v>
      </c>
      <c r="V32" s="54">
        <f t="shared" si="16"/>
        <v>25663930.129999995</v>
      </c>
      <c r="W32" s="54">
        <f t="shared" si="17"/>
        <v>6415982.54</v>
      </c>
      <c r="X32" s="54">
        <f t="shared" si="18"/>
        <v>6415982.54</v>
      </c>
      <c r="Y32" s="54">
        <f t="shared" si="19"/>
        <v>6415982.54</v>
      </c>
      <c r="Z32" s="54">
        <f t="shared" si="20"/>
        <v>6415982.5099999933</v>
      </c>
    </row>
    <row r="33" spans="1:26" ht="30" x14ac:dyDescent="0.2">
      <c r="A33" s="3">
        <v>27</v>
      </c>
      <c r="B33" s="53" t="s">
        <v>25</v>
      </c>
      <c r="C33" s="45">
        <v>441457</v>
      </c>
      <c r="D33" s="45">
        <v>381037</v>
      </c>
      <c r="E33" s="3">
        <f t="shared" si="0"/>
        <v>0.53672975122006972</v>
      </c>
      <c r="F33" s="3">
        <f t="shared" si="1"/>
        <v>0.46327024877993028</v>
      </c>
      <c r="G33" s="39"/>
      <c r="H33" s="48">
        <f t="shared" si="6"/>
        <v>64322122.320000008</v>
      </c>
      <c r="I33" s="48">
        <v>0</v>
      </c>
      <c r="J33" s="48"/>
      <c r="K33" s="48">
        <v>5399968.7800000012</v>
      </c>
      <c r="L33" s="48">
        <v>58922153.540000007</v>
      </c>
      <c r="M33" s="48">
        <f t="shared" si="7"/>
        <v>16080530.58</v>
      </c>
      <c r="N33" s="48">
        <f t="shared" si="8"/>
        <v>16080530.58</v>
      </c>
      <c r="O33" s="48">
        <f t="shared" si="9"/>
        <v>16080530.58</v>
      </c>
      <c r="P33" s="48">
        <f t="shared" si="10"/>
        <v>16080530.580000011</v>
      </c>
      <c r="Q33" s="54">
        <f t="shared" si="11"/>
        <v>34523596.710000001</v>
      </c>
      <c r="R33" s="54">
        <f t="shared" si="12"/>
        <v>8630899.1799999997</v>
      </c>
      <c r="S33" s="54">
        <f t="shared" si="13"/>
        <v>8630899.1799999997</v>
      </c>
      <c r="T33" s="54">
        <f t="shared" si="14"/>
        <v>8630899.1799999997</v>
      </c>
      <c r="U33" s="54">
        <f t="shared" si="15"/>
        <v>8630899.1700000018</v>
      </c>
      <c r="V33" s="54">
        <f t="shared" si="16"/>
        <v>29798525.610000014</v>
      </c>
      <c r="W33" s="54">
        <f t="shared" si="17"/>
        <v>7449631.4000000004</v>
      </c>
      <c r="X33" s="54">
        <f t="shared" si="18"/>
        <v>7449631.4000000004</v>
      </c>
      <c r="Y33" s="54">
        <f t="shared" si="19"/>
        <v>7449631.4000000004</v>
      </c>
      <c r="Z33" s="54">
        <f t="shared" si="20"/>
        <v>7449631.4100000095</v>
      </c>
    </row>
    <row r="34" spans="1:26" ht="30" x14ac:dyDescent="0.2">
      <c r="A34" s="3">
        <v>28</v>
      </c>
      <c r="B34" s="53" t="s">
        <v>57</v>
      </c>
      <c r="C34" s="45">
        <v>441457</v>
      </c>
      <c r="D34" s="45">
        <v>381037</v>
      </c>
      <c r="E34" s="3">
        <f t="shared" si="0"/>
        <v>0.53672975122006972</v>
      </c>
      <c r="F34" s="3">
        <f t="shared" si="1"/>
        <v>0.46327024877993028</v>
      </c>
      <c r="G34" s="39"/>
      <c r="H34" s="48">
        <f t="shared" si="6"/>
        <v>101583303.48999999</v>
      </c>
      <c r="I34" s="48">
        <v>0</v>
      </c>
      <c r="J34" s="48"/>
      <c r="K34" s="48">
        <v>74667471.849999994</v>
      </c>
      <c r="L34" s="48">
        <v>26915831.639999997</v>
      </c>
      <c r="M34" s="48">
        <f t="shared" si="7"/>
        <v>25395825.870000001</v>
      </c>
      <c r="N34" s="48">
        <f t="shared" si="8"/>
        <v>25395825.870000001</v>
      </c>
      <c r="O34" s="48">
        <f t="shared" si="9"/>
        <v>25395825.870000001</v>
      </c>
      <c r="P34" s="48">
        <f t="shared" si="10"/>
        <v>25395825.879999984</v>
      </c>
      <c r="Q34" s="54">
        <f t="shared" si="11"/>
        <v>54522781.210000001</v>
      </c>
      <c r="R34" s="54">
        <f t="shared" si="12"/>
        <v>13630695.300000001</v>
      </c>
      <c r="S34" s="54">
        <f t="shared" si="13"/>
        <v>13630695.300000001</v>
      </c>
      <c r="T34" s="54">
        <f t="shared" si="14"/>
        <v>13630695.300000001</v>
      </c>
      <c r="U34" s="54">
        <f t="shared" si="15"/>
        <v>13630695.309999995</v>
      </c>
      <c r="V34" s="54">
        <f t="shared" si="16"/>
        <v>47060522.279999986</v>
      </c>
      <c r="W34" s="54">
        <f t="shared" si="17"/>
        <v>11765130.57</v>
      </c>
      <c r="X34" s="54">
        <f t="shared" si="18"/>
        <v>11765130.57</v>
      </c>
      <c r="Y34" s="54">
        <f t="shared" si="19"/>
        <v>11765130.57</v>
      </c>
      <c r="Z34" s="54">
        <f t="shared" si="20"/>
        <v>11765130.569999989</v>
      </c>
    </row>
    <row r="35" spans="1:26" ht="30" x14ac:dyDescent="0.2">
      <c r="A35" s="3">
        <v>29</v>
      </c>
      <c r="B35" s="53" t="s">
        <v>58</v>
      </c>
      <c r="C35" s="45">
        <v>441457</v>
      </c>
      <c r="D35" s="45">
        <v>381037</v>
      </c>
      <c r="E35" s="3">
        <f t="shared" si="0"/>
        <v>0.53672975122006972</v>
      </c>
      <c r="F35" s="3">
        <f t="shared" si="1"/>
        <v>0.46327024877993028</v>
      </c>
      <c r="G35" s="39"/>
      <c r="H35" s="48">
        <f t="shared" si="6"/>
        <v>37717892.920000002</v>
      </c>
      <c r="I35" s="48">
        <v>0</v>
      </c>
      <c r="J35" s="48"/>
      <c r="K35" s="48">
        <v>57054</v>
      </c>
      <c r="L35" s="48">
        <v>37660838.920000002</v>
      </c>
      <c r="M35" s="48">
        <f t="shared" si="7"/>
        <v>9429473.2300000004</v>
      </c>
      <c r="N35" s="48">
        <f t="shared" si="8"/>
        <v>9429473.2300000004</v>
      </c>
      <c r="O35" s="48">
        <f t="shared" si="9"/>
        <v>9429473.2300000004</v>
      </c>
      <c r="P35" s="48">
        <f t="shared" si="10"/>
        <v>9429473.2300000004</v>
      </c>
      <c r="Q35" s="54">
        <f t="shared" si="11"/>
        <v>20244315.280000001</v>
      </c>
      <c r="R35" s="54">
        <f t="shared" si="12"/>
        <v>5061078.82</v>
      </c>
      <c r="S35" s="54">
        <f t="shared" si="13"/>
        <v>5061078.82</v>
      </c>
      <c r="T35" s="54">
        <f t="shared" si="14"/>
        <v>5061078.82</v>
      </c>
      <c r="U35" s="54">
        <f t="shared" si="15"/>
        <v>5061078.82</v>
      </c>
      <c r="V35" s="54">
        <f t="shared" si="16"/>
        <v>17473577.640000001</v>
      </c>
      <c r="W35" s="54">
        <f t="shared" si="17"/>
        <v>4368394.41</v>
      </c>
      <c r="X35" s="54">
        <f t="shared" si="18"/>
        <v>4368394.41</v>
      </c>
      <c r="Y35" s="54">
        <f t="shared" si="19"/>
        <v>4368394.41</v>
      </c>
      <c r="Z35" s="54">
        <f t="shared" si="20"/>
        <v>4368394.41</v>
      </c>
    </row>
    <row r="36" spans="1:26" ht="33.75" customHeight="1" x14ac:dyDescent="0.2">
      <c r="A36" s="3">
        <v>30</v>
      </c>
      <c r="B36" s="53" t="s">
        <v>26</v>
      </c>
      <c r="C36" s="45">
        <v>441457</v>
      </c>
      <c r="D36" s="45">
        <v>381037</v>
      </c>
      <c r="E36" s="3">
        <f t="shared" si="0"/>
        <v>0.53672975122006972</v>
      </c>
      <c r="F36" s="3">
        <f t="shared" si="1"/>
        <v>0.46327024877993028</v>
      </c>
      <c r="G36" s="39"/>
      <c r="H36" s="48">
        <f t="shared" si="6"/>
        <v>612135.18000000005</v>
      </c>
      <c r="I36" s="48">
        <v>0</v>
      </c>
      <c r="J36" s="48"/>
      <c r="K36" s="48">
        <v>0</v>
      </c>
      <c r="L36" s="48">
        <v>612135.18000000005</v>
      </c>
      <c r="M36" s="48">
        <f t="shared" si="7"/>
        <v>153033.79999999999</v>
      </c>
      <c r="N36" s="48">
        <f t="shared" si="8"/>
        <v>153033.79999999999</v>
      </c>
      <c r="O36" s="48">
        <f t="shared" si="9"/>
        <v>153033.79999999999</v>
      </c>
      <c r="P36" s="48">
        <f t="shared" si="10"/>
        <v>153033.78000000009</v>
      </c>
      <c r="Q36" s="54">
        <f t="shared" si="11"/>
        <v>328551.15999999997</v>
      </c>
      <c r="R36" s="54">
        <f t="shared" si="12"/>
        <v>82137.789999999994</v>
      </c>
      <c r="S36" s="54">
        <f t="shared" si="13"/>
        <v>82137.789999999994</v>
      </c>
      <c r="T36" s="54">
        <f t="shared" si="14"/>
        <v>82137.789999999994</v>
      </c>
      <c r="U36" s="54">
        <f t="shared" si="15"/>
        <v>82137.790000000023</v>
      </c>
      <c r="V36" s="54">
        <f t="shared" si="16"/>
        <v>283584.02</v>
      </c>
      <c r="W36" s="54">
        <f t="shared" si="17"/>
        <v>70896.009999999995</v>
      </c>
      <c r="X36" s="54">
        <f t="shared" si="18"/>
        <v>70896.009999999995</v>
      </c>
      <c r="Y36" s="54">
        <f t="shared" si="19"/>
        <v>70896.009999999995</v>
      </c>
      <c r="Z36" s="54">
        <f t="shared" si="20"/>
        <v>70895.990000000063</v>
      </c>
    </row>
    <row r="37" spans="1:26" ht="30" x14ac:dyDescent="0.2">
      <c r="A37" s="3">
        <v>31</v>
      </c>
      <c r="B37" s="53" t="s">
        <v>27</v>
      </c>
      <c r="C37" s="45">
        <v>441457</v>
      </c>
      <c r="D37" s="45">
        <v>381037</v>
      </c>
      <c r="E37" s="3">
        <f t="shared" si="0"/>
        <v>0.53672975122006972</v>
      </c>
      <c r="F37" s="3">
        <f t="shared" si="1"/>
        <v>0.46327024877993028</v>
      </c>
      <c r="G37" s="39"/>
      <c r="H37" s="48">
        <f t="shared" si="6"/>
        <v>45165415.929999992</v>
      </c>
      <c r="I37" s="48">
        <v>0</v>
      </c>
      <c r="J37" s="48"/>
      <c r="K37" s="48">
        <v>12046314</v>
      </c>
      <c r="L37" s="48">
        <v>33119101.929999996</v>
      </c>
      <c r="M37" s="48">
        <f t="shared" si="7"/>
        <v>11291353.98</v>
      </c>
      <c r="N37" s="48">
        <f t="shared" si="8"/>
        <v>11291353.98</v>
      </c>
      <c r="O37" s="48">
        <f t="shared" si="9"/>
        <v>11291353.98</v>
      </c>
      <c r="P37" s="48">
        <f t="shared" si="10"/>
        <v>11291353.989999987</v>
      </c>
      <c r="Q37" s="54">
        <f t="shared" si="11"/>
        <v>24241622.460000001</v>
      </c>
      <c r="R37" s="54">
        <f t="shared" si="12"/>
        <v>6060405.6200000001</v>
      </c>
      <c r="S37" s="54">
        <f t="shared" si="13"/>
        <v>6060405.6200000001</v>
      </c>
      <c r="T37" s="54">
        <f t="shared" si="14"/>
        <v>6060405.6200000001</v>
      </c>
      <c r="U37" s="54">
        <f t="shared" si="15"/>
        <v>6060405.5999999987</v>
      </c>
      <c r="V37" s="54">
        <f t="shared" si="16"/>
        <v>20923793.469999991</v>
      </c>
      <c r="W37" s="54">
        <f t="shared" si="17"/>
        <v>5230948.3600000003</v>
      </c>
      <c r="X37" s="54">
        <f t="shared" si="18"/>
        <v>5230948.3600000003</v>
      </c>
      <c r="Y37" s="54">
        <f t="shared" si="19"/>
        <v>5230948.3600000003</v>
      </c>
      <c r="Z37" s="54">
        <f t="shared" si="20"/>
        <v>5230948.3899999885</v>
      </c>
    </row>
    <row r="38" spans="1:26" ht="30" x14ac:dyDescent="0.2">
      <c r="A38" s="3">
        <v>32</v>
      </c>
      <c r="B38" s="53" t="s">
        <v>96</v>
      </c>
      <c r="C38" s="45">
        <v>441457</v>
      </c>
      <c r="D38" s="45">
        <v>381037</v>
      </c>
      <c r="E38" s="3">
        <f t="shared" si="0"/>
        <v>0.53672975122006972</v>
      </c>
      <c r="F38" s="3">
        <f t="shared" si="1"/>
        <v>0.46327024877993028</v>
      </c>
      <c r="G38" s="39"/>
      <c r="H38" s="48">
        <f t="shared" si="6"/>
        <v>3511184.9699999997</v>
      </c>
      <c r="I38" s="48">
        <v>0</v>
      </c>
      <c r="J38" s="48"/>
      <c r="K38" s="48">
        <v>0</v>
      </c>
      <c r="L38" s="48">
        <v>3511184.9699999997</v>
      </c>
      <c r="M38" s="48">
        <f t="shared" si="7"/>
        <v>877796.24</v>
      </c>
      <c r="N38" s="48">
        <f t="shared" si="8"/>
        <v>877796.24</v>
      </c>
      <c r="O38" s="48">
        <f t="shared" si="9"/>
        <v>877796.24</v>
      </c>
      <c r="P38" s="48">
        <f t="shared" si="10"/>
        <v>877796.24999999953</v>
      </c>
      <c r="Q38" s="54">
        <f t="shared" si="11"/>
        <v>1884557.44</v>
      </c>
      <c r="R38" s="54">
        <f t="shared" si="12"/>
        <v>471139.36</v>
      </c>
      <c r="S38" s="54">
        <f t="shared" si="13"/>
        <v>471139.36</v>
      </c>
      <c r="T38" s="54">
        <f t="shared" si="14"/>
        <v>471139.36</v>
      </c>
      <c r="U38" s="54">
        <f t="shared" si="15"/>
        <v>471139.3600000001</v>
      </c>
      <c r="V38" s="54">
        <f t="shared" si="16"/>
        <v>1626627.5299999996</v>
      </c>
      <c r="W38" s="54">
        <f t="shared" si="17"/>
        <v>406656.88</v>
      </c>
      <c r="X38" s="54">
        <f t="shared" si="18"/>
        <v>406656.88</v>
      </c>
      <c r="Y38" s="54">
        <f t="shared" si="19"/>
        <v>406656.88</v>
      </c>
      <c r="Z38" s="54">
        <f t="shared" si="20"/>
        <v>406656.88999999943</v>
      </c>
    </row>
    <row r="39" spans="1:26" ht="30" x14ac:dyDescent="0.2">
      <c r="A39" s="3">
        <v>33</v>
      </c>
      <c r="B39" s="53" t="s">
        <v>59</v>
      </c>
      <c r="C39" s="45">
        <v>441457</v>
      </c>
      <c r="D39" s="45">
        <v>381037</v>
      </c>
      <c r="E39" s="3">
        <f t="shared" si="0"/>
        <v>0.53672975122006972</v>
      </c>
      <c r="F39" s="3">
        <f t="shared" si="1"/>
        <v>0.46327024877993028</v>
      </c>
      <c r="G39" s="39"/>
      <c r="H39" s="48">
        <f t="shared" si="6"/>
        <v>60484468.799999997</v>
      </c>
      <c r="I39" s="48">
        <v>0</v>
      </c>
      <c r="J39" s="48"/>
      <c r="K39" s="48">
        <v>0</v>
      </c>
      <c r="L39" s="48">
        <v>60484468.799999997</v>
      </c>
      <c r="M39" s="48">
        <f t="shared" si="7"/>
        <v>15121117.199999999</v>
      </c>
      <c r="N39" s="48">
        <f t="shared" si="8"/>
        <v>15121117.199999999</v>
      </c>
      <c r="O39" s="48">
        <f t="shared" si="9"/>
        <v>15121117.199999999</v>
      </c>
      <c r="P39" s="48">
        <f t="shared" si="10"/>
        <v>15121117.199999996</v>
      </c>
      <c r="Q39" s="54">
        <f t="shared" si="11"/>
        <v>32463813.890000001</v>
      </c>
      <c r="R39" s="54">
        <f t="shared" si="12"/>
        <v>8115953.4699999997</v>
      </c>
      <c r="S39" s="54">
        <f t="shared" si="13"/>
        <v>8115953.4699999997</v>
      </c>
      <c r="T39" s="54">
        <f t="shared" si="14"/>
        <v>8115953.4699999997</v>
      </c>
      <c r="U39" s="54">
        <f t="shared" si="15"/>
        <v>8115953.4800000032</v>
      </c>
      <c r="V39" s="54">
        <f t="shared" si="16"/>
        <v>28020654.909999989</v>
      </c>
      <c r="W39" s="54">
        <f t="shared" si="17"/>
        <v>7005163.7299999995</v>
      </c>
      <c r="X39" s="54">
        <f t="shared" si="18"/>
        <v>7005163.7299999995</v>
      </c>
      <c r="Y39" s="54">
        <f t="shared" si="19"/>
        <v>7005163.7299999995</v>
      </c>
      <c r="Z39" s="54">
        <f t="shared" si="20"/>
        <v>7005163.7199999923</v>
      </c>
    </row>
    <row r="40" spans="1:26" ht="30" x14ac:dyDescent="0.2">
      <c r="A40" s="3">
        <v>34</v>
      </c>
      <c r="B40" s="53" t="s">
        <v>28</v>
      </c>
      <c r="C40" s="45">
        <v>441457</v>
      </c>
      <c r="D40" s="45">
        <v>381037</v>
      </c>
      <c r="E40" s="3">
        <f t="shared" si="0"/>
        <v>0.53672975122006972</v>
      </c>
      <c r="F40" s="3">
        <f t="shared" si="1"/>
        <v>0.46327024877993028</v>
      </c>
      <c r="G40" s="39"/>
      <c r="H40" s="48">
        <f t="shared" si="6"/>
        <v>35891889.460000001</v>
      </c>
      <c r="I40" s="48">
        <v>0</v>
      </c>
      <c r="J40" s="48"/>
      <c r="K40" s="48">
        <v>15559251.48</v>
      </c>
      <c r="L40" s="48">
        <v>20332637.98</v>
      </c>
      <c r="M40" s="48">
        <f t="shared" si="7"/>
        <v>8972972.3699999992</v>
      </c>
      <c r="N40" s="48">
        <f t="shared" si="8"/>
        <v>8972972.3699999992</v>
      </c>
      <c r="O40" s="48">
        <f t="shared" si="9"/>
        <v>8972972.3699999992</v>
      </c>
      <c r="P40" s="48">
        <f t="shared" si="10"/>
        <v>8972972.3500000071</v>
      </c>
      <c r="Q40" s="54">
        <f t="shared" si="11"/>
        <v>19264244.899999999</v>
      </c>
      <c r="R40" s="54">
        <f t="shared" si="12"/>
        <v>4816061.2300000004</v>
      </c>
      <c r="S40" s="54">
        <f t="shared" si="13"/>
        <v>4816061.2300000004</v>
      </c>
      <c r="T40" s="54">
        <f t="shared" si="14"/>
        <v>4816061.2300000004</v>
      </c>
      <c r="U40" s="54">
        <f t="shared" si="15"/>
        <v>4816061.2099999972</v>
      </c>
      <c r="V40" s="54">
        <f t="shared" si="16"/>
        <v>16627644.560000006</v>
      </c>
      <c r="W40" s="54">
        <f t="shared" si="17"/>
        <v>4156911.1399999987</v>
      </c>
      <c r="X40" s="54">
        <f t="shared" si="18"/>
        <v>4156911.1399999987</v>
      </c>
      <c r="Y40" s="54">
        <f t="shared" si="19"/>
        <v>4156911.1399999987</v>
      </c>
      <c r="Z40" s="54">
        <f t="shared" si="20"/>
        <v>4156911.1400000099</v>
      </c>
    </row>
    <row r="41" spans="1:26" ht="30" x14ac:dyDescent="0.2">
      <c r="A41" s="3">
        <v>35</v>
      </c>
      <c r="B41" s="53" t="s">
        <v>60</v>
      </c>
      <c r="C41" s="3">
        <v>316567</v>
      </c>
      <c r="D41" s="3">
        <v>62005</v>
      </c>
      <c r="E41" s="3">
        <f t="shared" si="0"/>
        <v>0.83621345477214371</v>
      </c>
      <c r="F41" s="3">
        <f t="shared" si="1"/>
        <v>0.16378654522785629</v>
      </c>
      <c r="G41" s="39"/>
      <c r="H41" s="48">
        <f t="shared" si="6"/>
        <v>35677690.75</v>
      </c>
      <c r="I41" s="48">
        <v>0</v>
      </c>
      <c r="J41" s="48"/>
      <c r="K41" s="48">
        <v>5337125.0000000009</v>
      </c>
      <c r="L41" s="48">
        <v>30340565.75</v>
      </c>
      <c r="M41" s="48">
        <f t="shared" si="7"/>
        <v>8919422.6899999995</v>
      </c>
      <c r="N41" s="48">
        <f t="shared" si="8"/>
        <v>8919422.6899999995</v>
      </c>
      <c r="O41" s="48">
        <f t="shared" si="9"/>
        <v>8919422.6899999995</v>
      </c>
      <c r="P41" s="48">
        <f t="shared" si="10"/>
        <v>8919422.6800000053</v>
      </c>
      <c r="Q41" s="54">
        <f t="shared" si="11"/>
        <v>29834165.039999999</v>
      </c>
      <c r="R41" s="54">
        <f t="shared" si="12"/>
        <v>7458541.2599999998</v>
      </c>
      <c r="S41" s="54">
        <f t="shared" si="13"/>
        <v>7458541.2599999998</v>
      </c>
      <c r="T41" s="54">
        <f t="shared" si="14"/>
        <v>7458541.2599999998</v>
      </c>
      <c r="U41" s="54">
        <f t="shared" si="15"/>
        <v>7458541.2600000016</v>
      </c>
      <c r="V41" s="54">
        <f t="shared" si="16"/>
        <v>5843525.7100000028</v>
      </c>
      <c r="W41" s="54">
        <f t="shared" si="17"/>
        <v>1460881.4299999997</v>
      </c>
      <c r="X41" s="54">
        <f t="shared" si="18"/>
        <v>1460881.4299999997</v>
      </c>
      <c r="Y41" s="54">
        <f t="shared" si="19"/>
        <v>1460881.4299999997</v>
      </c>
      <c r="Z41" s="54">
        <f t="shared" si="20"/>
        <v>1460881.4200000037</v>
      </c>
    </row>
    <row r="42" spans="1:26" x14ac:dyDescent="0.2">
      <c r="A42" s="3">
        <v>36</v>
      </c>
      <c r="B42" s="53" t="s">
        <v>29</v>
      </c>
      <c r="C42" s="45">
        <v>20296</v>
      </c>
      <c r="D42" s="45">
        <v>7088</v>
      </c>
      <c r="E42" s="3">
        <f t="shared" si="0"/>
        <v>0.74116272275781481</v>
      </c>
      <c r="F42" s="3">
        <f t="shared" si="1"/>
        <v>0.25883727724218519</v>
      </c>
      <c r="G42" s="39">
        <f t="shared" ref="G42:G51" si="21">C42+D42</f>
        <v>27384</v>
      </c>
      <c r="H42" s="48">
        <f t="shared" si="6"/>
        <v>62034278.07</v>
      </c>
      <c r="I42" s="48">
        <v>0</v>
      </c>
      <c r="J42" s="48"/>
      <c r="K42" s="48">
        <v>30007662.189999998</v>
      </c>
      <c r="L42" s="48">
        <v>32026615.880000003</v>
      </c>
      <c r="M42" s="48">
        <f t="shared" si="7"/>
        <v>15508569.52</v>
      </c>
      <c r="N42" s="48">
        <f t="shared" si="8"/>
        <v>15508569.52</v>
      </c>
      <c r="O42" s="48">
        <f t="shared" si="9"/>
        <v>15508569.52</v>
      </c>
      <c r="P42" s="48">
        <f t="shared" si="10"/>
        <v>15508569.509999998</v>
      </c>
      <c r="Q42" s="54">
        <f t="shared" si="11"/>
        <v>45977494.439999998</v>
      </c>
      <c r="R42" s="54">
        <f t="shared" si="12"/>
        <v>11494373.609999999</v>
      </c>
      <c r="S42" s="54">
        <f t="shared" si="13"/>
        <v>11494373.609999999</v>
      </c>
      <c r="T42" s="54">
        <f t="shared" si="14"/>
        <v>11494373.609999999</v>
      </c>
      <c r="U42" s="54">
        <f t="shared" si="15"/>
        <v>11494373.609999999</v>
      </c>
      <c r="V42" s="54">
        <f t="shared" si="16"/>
        <v>16056783.629999999</v>
      </c>
      <c r="W42" s="54">
        <f t="shared" si="17"/>
        <v>4014195.91</v>
      </c>
      <c r="X42" s="54">
        <f t="shared" si="18"/>
        <v>4014195.91</v>
      </c>
      <c r="Y42" s="54">
        <f t="shared" si="19"/>
        <v>4014195.91</v>
      </c>
      <c r="Z42" s="54">
        <f t="shared" si="20"/>
        <v>4014195.8999999985</v>
      </c>
    </row>
    <row r="43" spans="1:26" x14ac:dyDescent="0.2">
      <c r="A43" s="3">
        <v>37</v>
      </c>
      <c r="B43" s="53" t="s">
        <v>30</v>
      </c>
      <c r="C43" s="45">
        <v>60194</v>
      </c>
      <c r="D43" s="45">
        <v>10332</v>
      </c>
      <c r="E43" s="3">
        <f t="shared" si="0"/>
        <v>0.85350083657091003</v>
      </c>
      <c r="F43" s="3">
        <f t="shared" si="1"/>
        <v>0.14649916342908997</v>
      </c>
      <c r="G43" s="39">
        <f t="shared" si="21"/>
        <v>70526</v>
      </c>
      <c r="H43" s="48">
        <f t="shared" si="6"/>
        <v>462357891.13</v>
      </c>
      <c r="I43" s="48">
        <v>392709232.56</v>
      </c>
      <c r="J43" s="48"/>
      <c r="K43" s="48">
        <v>6948304.5300000012</v>
      </c>
      <c r="L43" s="48">
        <v>62700354.039999992</v>
      </c>
      <c r="M43" s="48">
        <f t="shared" si="7"/>
        <v>115589472.78</v>
      </c>
      <c r="N43" s="48">
        <f t="shared" si="8"/>
        <v>115589472.78</v>
      </c>
      <c r="O43" s="48">
        <f t="shared" si="9"/>
        <v>115589472.78</v>
      </c>
      <c r="P43" s="48">
        <f t="shared" si="10"/>
        <v>115589472.79000002</v>
      </c>
      <c r="Q43" s="54">
        <f t="shared" si="11"/>
        <v>394622846.87</v>
      </c>
      <c r="R43" s="54">
        <f t="shared" si="12"/>
        <v>98655711.719999999</v>
      </c>
      <c r="S43" s="54">
        <f t="shared" si="13"/>
        <v>98655711.719999999</v>
      </c>
      <c r="T43" s="54">
        <f t="shared" si="14"/>
        <v>98655711.719999999</v>
      </c>
      <c r="U43" s="54">
        <f t="shared" si="15"/>
        <v>98655711.709999979</v>
      </c>
      <c r="V43" s="54">
        <f t="shared" si="16"/>
        <v>67735044.26000005</v>
      </c>
      <c r="W43" s="54">
        <f t="shared" si="17"/>
        <v>16933761.060000002</v>
      </c>
      <c r="X43" s="54">
        <f t="shared" si="18"/>
        <v>16933761.060000002</v>
      </c>
      <c r="Y43" s="54">
        <f t="shared" si="19"/>
        <v>16933761.060000002</v>
      </c>
      <c r="Z43" s="54">
        <f t="shared" si="20"/>
        <v>16933761.080000043</v>
      </c>
    </row>
    <row r="44" spans="1:26" x14ac:dyDescent="0.2">
      <c r="A44" s="3">
        <v>38</v>
      </c>
      <c r="B44" s="53" t="s">
        <v>31</v>
      </c>
      <c r="C44" s="45">
        <v>94360</v>
      </c>
      <c r="D44" s="45">
        <v>17577</v>
      </c>
      <c r="E44" s="3">
        <f t="shared" si="0"/>
        <v>0.84297417297229693</v>
      </c>
      <c r="F44" s="3">
        <f t="shared" si="1"/>
        <v>0.15702582702770307</v>
      </c>
      <c r="G44" s="39">
        <f t="shared" si="21"/>
        <v>111937</v>
      </c>
      <c r="H44" s="48">
        <f t="shared" si="6"/>
        <v>485707054.36000001</v>
      </c>
      <c r="I44" s="48">
        <v>333232056.23000002</v>
      </c>
      <c r="J44" s="48"/>
      <c r="K44" s="48">
        <v>32354774.439999998</v>
      </c>
      <c r="L44" s="48">
        <v>120120223.68999998</v>
      </c>
      <c r="M44" s="48">
        <f t="shared" si="7"/>
        <v>121426763.59</v>
      </c>
      <c r="N44" s="48">
        <f t="shared" si="8"/>
        <v>121426763.59</v>
      </c>
      <c r="O44" s="48">
        <f t="shared" si="9"/>
        <v>121426763.59</v>
      </c>
      <c r="P44" s="48">
        <f t="shared" si="10"/>
        <v>121426763.58999997</v>
      </c>
      <c r="Q44" s="54">
        <f t="shared" si="11"/>
        <v>409438502.45999998</v>
      </c>
      <c r="R44" s="54">
        <f t="shared" si="12"/>
        <v>102359625.62</v>
      </c>
      <c r="S44" s="54">
        <f t="shared" si="13"/>
        <v>102359625.62</v>
      </c>
      <c r="T44" s="54">
        <f t="shared" si="14"/>
        <v>102359625.62</v>
      </c>
      <c r="U44" s="54">
        <f t="shared" si="15"/>
        <v>102359625.59999996</v>
      </c>
      <c r="V44" s="54">
        <f t="shared" si="16"/>
        <v>76268551.900000006</v>
      </c>
      <c r="W44" s="54">
        <f t="shared" si="17"/>
        <v>19067137.969999999</v>
      </c>
      <c r="X44" s="54">
        <f t="shared" si="18"/>
        <v>19067137.969999999</v>
      </c>
      <c r="Y44" s="54">
        <f t="shared" si="19"/>
        <v>19067137.969999999</v>
      </c>
      <c r="Z44" s="54">
        <f t="shared" si="20"/>
        <v>19067137.99000001</v>
      </c>
    </row>
    <row r="45" spans="1:26" x14ac:dyDescent="0.2">
      <c r="A45" s="3">
        <v>39</v>
      </c>
      <c r="B45" s="53" t="s">
        <v>32</v>
      </c>
      <c r="C45" s="45">
        <v>92101</v>
      </c>
      <c r="D45" s="45">
        <v>20950</v>
      </c>
      <c r="E45" s="3">
        <f t="shared" si="0"/>
        <v>0.81468540747096441</v>
      </c>
      <c r="F45" s="3">
        <f t="shared" si="1"/>
        <v>0.18531459252903559</v>
      </c>
      <c r="G45" s="39">
        <f t="shared" si="21"/>
        <v>113051</v>
      </c>
      <c r="H45" s="48">
        <f t="shared" si="6"/>
        <v>374102703.44</v>
      </c>
      <c r="I45" s="48">
        <v>279681357.54000002</v>
      </c>
      <c r="J45" s="48"/>
      <c r="K45" s="48">
        <v>4467844.4399999995</v>
      </c>
      <c r="L45" s="48">
        <v>89953501.459999993</v>
      </c>
      <c r="M45" s="48">
        <f t="shared" si="7"/>
        <v>93525675.859999999</v>
      </c>
      <c r="N45" s="48">
        <f t="shared" si="8"/>
        <v>93525675.859999999</v>
      </c>
      <c r="O45" s="48">
        <f t="shared" si="9"/>
        <v>93525675.859999999</v>
      </c>
      <c r="P45" s="48">
        <f t="shared" si="10"/>
        <v>93525675.85999997</v>
      </c>
      <c r="Q45" s="54">
        <f t="shared" si="11"/>
        <v>304776013.38999999</v>
      </c>
      <c r="R45" s="54">
        <f t="shared" si="12"/>
        <v>76194003.349999994</v>
      </c>
      <c r="S45" s="54">
        <f t="shared" si="13"/>
        <v>76194003.349999994</v>
      </c>
      <c r="T45" s="54">
        <f t="shared" si="14"/>
        <v>76194003.349999994</v>
      </c>
      <c r="U45" s="54">
        <f t="shared" si="15"/>
        <v>76194003.340000004</v>
      </c>
      <c r="V45" s="54">
        <f t="shared" si="16"/>
        <v>69326690.049999982</v>
      </c>
      <c r="W45" s="54">
        <f t="shared" si="17"/>
        <v>17331672.510000005</v>
      </c>
      <c r="X45" s="54">
        <f t="shared" si="18"/>
        <v>17331672.510000005</v>
      </c>
      <c r="Y45" s="54">
        <f t="shared" si="19"/>
        <v>17331672.510000005</v>
      </c>
      <c r="Z45" s="54">
        <f t="shared" si="20"/>
        <v>17331672.519999966</v>
      </c>
    </row>
    <row r="46" spans="1:26" ht="30" x14ac:dyDescent="0.2">
      <c r="A46" s="3">
        <v>40</v>
      </c>
      <c r="B46" s="53" t="s">
        <v>33</v>
      </c>
      <c r="C46" s="45">
        <v>95167</v>
      </c>
      <c r="D46" s="45">
        <v>79385</v>
      </c>
      <c r="E46" s="3">
        <f t="shared" si="0"/>
        <v>0.54520715889820803</v>
      </c>
      <c r="F46" s="3">
        <f t="shared" si="1"/>
        <v>0.45479284110179197</v>
      </c>
      <c r="G46" s="39"/>
      <c r="H46" s="48">
        <f t="shared" si="6"/>
        <v>57132515.880000003</v>
      </c>
      <c r="I46" s="48">
        <v>0</v>
      </c>
      <c r="J46" s="48"/>
      <c r="K46" s="48">
        <v>0</v>
      </c>
      <c r="L46" s="48">
        <v>57132515.880000003</v>
      </c>
      <c r="M46" s="48">
        <f t="shared" si="7"/>
        <v>14283128.970000001</v>
      </c>
      <c r="N46" s="48">
        <f t="shared" si="8"/>
        <v>14283128.970000001</v>
      </c>
      <c r="O46" s="48">
        <f t="shared" si="9"/>
        <v>14283128.970000001</v>
      </c>
      <c r="P46" s="48">
        <f t="shared" si="10"/>
        <v>14283128.970000004</v>
      </c>
      <c r="Q46" s="54">
        <f t="shared" si="11"/>
        <v>31149056.66</v>
      </c>
      <c r="R46" s="54">
        <f t="shared" si="12"/>
        <v>7787264.1699999999</v>
      </c>
      <c r="S46" s="54">
        <f t="shared" si="13"/>
        <v>7787264.1699999999</v>
      </c>
      <c r="T46" s="54">
        <f t="shared" si="14"/>
        <v>7787264.1699999999</v>
      </c>
      <c r="U46" s="54">
        <f t="shared" si="15"/>
        <v>7787264.1500000022</v>
      </c>
      <c r="V46" s="54">
        <f t="shared" si="16"/>
        <v>25983459.220000006</v>
      </c>
      <c r="W46" s="54">
        <f t="shared" si="17"/>
        <v>6495864.8000000007</v>
      </c>
      <c r="X46" s="54">
        <f t="shared" si="18"/>
        <v>6495864.8000000007</v>
      </c>
      <c r="Y46" s="54">
        <f t="shared" si="19"/>
        <v>6495864.8000000007</v>
      </c>
      <c r="Z46" s="54">
        <f t="shared" si="20"/>
        <v>6495864.8200000022</v>
      </c>
    </row>
    <row r="47" spans="1:26" ht="30" x14ac:dyDescent="0.2">
      <c r="A47" s="3">
        <v>41</v>
      </c>
      <c r="B47" s="53" t="s">
        <v>34</v>
      </c>
      <c r="C47" s="45">
        <v>346290</v>
      </c>
      <c r="D47" s="45">
        <v>301652</v>
      </c>
      <c r="E47" s="3">
        <f t="shared" si="0"/>
        <v>0.53444598436279789</v>
      </c>
      <c r="F47" s="3">
        <f t="shared" si="1"/>
        <v>0.46555401563720211</v>
      </c>
      <c r="G47" s="39"/>
      <c r="H47" s="48">
        <f t="shared" si="6"/>
        <v>132949765.48999999</v>
      </c>
      <c r="I47" s="48">
        <v>0</v>
      </c>
      <c r="J47" s="48"/>
      <c r="K47" s="48">
        <v>0</v>
      </c>
      <c r="L47" s="48">
        <v>132949765.48999999</v>
      </c>
      <c r="M47" s="48">
        <f t="shared" si="7"/>
        <v>33237441.370000001</v>
      </c>
      <c r="N47" s="48">
        <f t="shared" si="8"/>
        <v>33237441.370000001</v>
      </c>
      <c r="O47" s="48">
        <f t="shared" si="9"/>
        <v>33237441.370000001</v>
      </c>
      <c r="P47" s="48">
        <f t="shared" si="10"/>
        <v>33237441.379999984</v>
      </c>
      <c r="Q47" s="54">
        <f t="shared" si="11"/>
        <v>71054468.290000007</v>
      </c>
      <c r="R47" s="54">
        <f t="shared" si="12"/>
        <v>17763617.07</v>
      </c>
      <c r="S47" s="54">
        <f t="shared" si="13"/>
        <v>17763617.07</v>
      </c>
      <c r="T47" s="54">
        <f t="shared" si="14"/>
        <v>17763617.07</v>
      </c>
      <c r="U47" s="54">
        <f t="shared" si="15"/>
        <v>17763617.080000006</v>
      </c>
      <c r="V47" s="54">
        <f t="shared" si="16"/>
        <v>61895297.199999988</v>
      </c>
      <c r="W47" s="54">
        <f t="shared" si="17"/>
        <v>15473824.300000001</v>
      </c>
      <c r="X47" s="54">
        <f t="shared" si="18"/>
        <v>15473824.300000001</v>
      </c>
      <c r="Y47" s="54">
        <f t="shared" si="19"/>
        <v>15473824.300000001</v>
      </c>
      <c r="Z47" s="54">
        <f t="shared" si="20"/>
        <v>15473824.299999978</v>
      </c>
    </row>
    <row r="48" spans="1:26" x14ac:dyDescent="0.2">
      <c r="A48" s="3">
        <v>42</v>
      </c>
      <c r="B48" s="53" t="s">
        <v>35</v>
      </c>
      <c r="C48" s="45">
        <v>6169</v>
      </c>
      <c r="D48" s="45">
        <v>8051</v>
      </c>
      <c r="E48" s="3">
        <f t="shared" si="0"/>
        <v>0.43382559774964841</v>
      </c>
      <c r="F48" s="3">
        <f t="shared" si="1"/>
        <v>0.56617440225035165</v>
      </c>
      <c r="G48" s="39">
        <f t="shared" si="21"/>
        <v>14220</v>
      </c>
      <c r="H48" s="48">
        <f t="shared" si="6"/>
        <v>92622988.689999998</v>
      </c>
      <c r="I48" s="48">
        <v>78742856.459999993</v>
      </c>
      <c r="J48" s="48"/>
      <c r="K48" s="48">
        <v>1277475.3700000001</v>
      </c>
      <c r="L48" s="48">
        <v>12602656.859999999</v>
      </c>
      <c r="M48" s="48">
        <f t="shared" si="7"/>
        <v>23155747.170000002</v>
      </c>
      <c r="N48" s="48">
        <f t="shared" si="8"/>
        <v>23155747.170000002</v>
      </c>
      <c r="O48" s="48">
        <f t="shared" si="9"/>
        <v>23155747.170000002</v>
      </c>
      <c r="P48" s="48">
        <f t="shared" si="10"/>
        <v>23155747.179999992</v>
      </c>
      <c r="Q48" s="54">
        <f t="shared" si="11"/>
        <v>40182223.43</v>
      </c>
      <c r="R48" s="54">
        <f t="shared" si="12"/>
        <v>10045555.859999999</v>
      </c>
      <c r="S48" s="54">
        <f t="shared" si="13"/>
        <v>10045555.859999999</v>
      </c>
      <c r="T48" s="54">
        <f t="shared" si="14"/>
        <v>10045555.859999999</v>
      </c>
      <c r="U48" s="54">
        <f t="shared" si="15"/>
        <v>10045555.850000001</v>
      </c>
      <c r="V48" s="54">
        <f t="shared" si="16"/>
        <v>52440765.259999998</v>
      </c>
      <c r="W48" s="54">
        <f t="shared" si="17"/>
        <v>13110191.310000002</v>
      </c>
      <c r="X48" s="54">
        <f t="shared" si="18"/>
        <v>13110191.310000002</v>
      </c>
      <c r="Y48" s="54">
        <f t="shared" si="19"/>
        <v>13110191.310000002</v>
      </c>
      <c r="Z48" s="54">
        <f t="shared" si="20"/>
        <v>13110191.329999991</v>
      </c>
    </row>
    <row r="49" spans="1:26" ht="30" x14ac:dyDescent="0.2">
      <c r="A49" s="3">
        <v>43</v>
      </c>
      <c r="B49" s="53" t="s">
        <v>36</v>
      </c>
      <c r="C49" s="45">
        <v>39603</v>
      </c>
      <c r="D49" s="45">
        <v>52394</v>
      </c>
      <c r="E49" s="3">
        <f t="shared" si="0"/>
        <v>0.4304814287422416</v>
      </c>
      <c r="F49" s="3">
        <f t="shared" si="1"/>
        <v>0.5695185712577584</v>
      </c>
      <c r="G49" s="39"/>
      <c r="H49" s="48">
        <f t="shared" si="6"/>
        <v>19381667.129999999</v>
      </c>
      <c r="I49" s="48">
        <v>0</v>
      </c>
      <c r="J49" s="48"/>
      <c r="K49" s="48">
        <v>4886804.46</v>
      </c>
      <c r="L49" s="48">
        <v>14494862.669999998</v>
      </c>
      <c r="M49" s="48">
        <f t="shared" si="7"/>
        <v>4845416.78</v>
      </c>
      <c r="N49" s="48">
        <f t="shared" si="8"/>
        <v>4845416.78</v>
      </c>
      <c r="O49" s="48">
        <f t="shared" si="9"/>
        <v>4845416.78</v>
      </c>
      <c r="P49" s="48">
        <f t="shared" si="10"/>
        <v>4845416.7899999963</v>
      </c>
      <c r="Q49" s="54">
        <f t="shared" si="11"/>
        <v>8343447.7599999998</v>
      </c>
      <c r="R49" s="54">
        <f t="shared" si="12"/>
        <v>2085861.94</v>
      </c>
      <c r="S49" s="54">
        <f t="shared" si="13"/>
        <v>2085861.94</v>
      </c>
      <c r="T49" s="54">
        <f t="shared" si="14"/>
        <v>2085861.94</v>
      </c>
      <c r="U49" s="54">
        <f t="shared" si="15"/>
        <v>2085861.9400000004</v>
      </c>
      <c r="V49" s="54">
        <f t="shared" si="16"/>
        <v>11038219.369999997</v>
      </c>
      <c r="W49" s="54">
        <f t="shared" si="17"/>
        <v>2759554.8400000003</v>
      </c>
      <c r="X49" s="54">
        <f t="shared" si="18"/>
        <v>2759554.8400000003</v>
      </c>
      <c r="Y49" s="54">
        <f t="shared" si="19"/>
        <v>2759554.8400000003</v>
      </c>
      <c r="Z49" s="54">
        <f t="shared" si="20"/>
        <v>2759554.8499999959</v>
      </c>
    </row>
    <row r="50" spans="1:26" x14ac:dyDescent="0.2">
      <c r="A50" s="3">
        <v>44</v>
      </c>
      <c r="B50" s="53" t="s">
        <v>61</v>
      </c>
      <c r="C50" s="45">
        <v>23717</v>
      </c>
      <c r="D50" s="45">
        <v>30057</v>
      </c>
      <c r="E50" s="3">
        <f t="shared" si="0"/>
        <v>0.44104957786290772</v>
      </c>
      <c r="F50" s="3">
        <f t="shared" si="1"/>
        <v>0.55895042213709223</v>
      </c>
      <c r="G50" s="39">
        <f t="shared" si="21"/>
        <v>53774</v>
      </c>
      <c r="H50" s="48">
        <f t="shared" si="6"/>
        <v>252954847.26999998</v>
      </c>
      <c r="I50" s="48">
        <v>178795239.84999999</v>
      </c>
      <c r="J50" s="48"/>
      <c r="K50" s="48">
        <v>15385256.039999999</v>
      </c>
      <c r="L50" s="48">
        <v>58774351.380000003</v>
      </c>
      <c r="M50" s="48">
        <f t="shared" si="7"/>
        <v>63238711.82</v>
      </c>
      <c r="N50" s="48">
        <f t="shared" si="8"/>
        <v>63238711.82</v>
      </c>
      <c r="O50" s="48">
        <f t="shared" si="9"/>
        <v>63238711.82</v>
      </c>
      <c r="P50" s="48">
        <f t="shared" si="10"/>
        <v>63238711.809999995</v>
      </c>
      <c r="Q50" s="54">
        <f t="shared" si="11"/>
        <v>111565628.61</v>
      </c>
      <c r="R50" s="54">
        <f t="shared" si="12"/>
        <v>27891407.149999999</v>
      </c>
      <c r="S50" s="54">
        <f t="shared" si="13"/>
        <v>27891407.149999999</v>
      </c>
      <c r="T50" s="54">
        <f t="shared" si="14"/>
        <v>27891407.149999999</v>
      </c>
      <c r="U50" s="54">
        <f t="shared" si="15"/>
        <v>27891407.160000011</v>
      </c>
      <c r="V50" s="54">
        <f t="shared" si="16"/>
        <v>141389218.66</v>
      </c>
      <c r="W50" s="54">
        <f t="shared" si="17"/>
        <v>35347304.670000002</v>
      </c>
      <c r="X50" s="54">
        <f t="shared" si="18"/>
        <v>35347304.670000002</v>
      </c>
      <c r="Y50" s="54">
        <f t="shared" si="19"/>
        <v>35347304.670000002</v>
      </c>
      <c r="Z50" s="54">
        <f t="shared" si="20"/>
        <v>35347304.649999984</v>
      </c>
    </row>
    <row r="51" spans="1:26" x14ac:dyDescent="0.2">
      <c r="A51" s="3">
        <v>45</v>
      </c>
      <c r="B51" s="53" t="s">
        <v>62</v>
      </c>
      <c r="C51" s="45">
        <v>7129</v>
      </c>
      <c r="D51" s="45">
        <v>1196</v>
      </c>
      <c r="E51" s="3">
        <f t="shared" si="0"/>
        <v>0.85633633633633632</v>
      </c>
      <c r="F51" s="3">
        <f t="shared" si="1"/>
        <v>0.14366366366366368</v>
      </c>
      <c r="G51" s="39">
        <f t="shared" si="21"/>
        <v>8325</v>
      </c>
      <c r="H51" s="48">
        <f t="shared" si="6"/>
        <v>58328189.450000003</v>
      </c>
      <c r="I51" s="48">
        <v>25504251.859999999</v>
      </c>
      <c r="J51" s="48"/>
      <c r="K51" s="48">
        <v>723269.05999999994</v>
      </c>
      <c r="L51" s="48">
        <v>32100668.530000001</v>
      </c>
      <c r="M51" s="48">
        <f t="shared" si="7"/>
        <v>14582047.359999999</v>
      </c>
      <c r="N51" s="48">
        <f t="shared" si="8"/>
        <v>14582047.359999999</v>
      </c>
      <c r="O51" s="48">
        <f t="shared" si="9"/>
        <v>14582047.359999999</v>
      </c>
      <c r="P51" s="48">
        <f t="shared" si="10"/>
        <v>14582047.370000005</v>
      </c>
      <c r="Q51" s="54">
        <f t="shared" si="11"/>
        <v>49948548.060000002</v>
      </c>
      <c r="R51" s="54">
        <f t="shared" si="12"/>
        <v>12487137.02</v>
      </c>
      <c r="S51" s="54">
        <f t="shared" si="13"/>
        <v>12487137.02</v>
      </c>
      <c r="T51" s="54">
        <f t="shared" si="14"/>
        <v>12487137.02</v>
      </c>
      <c r="U51" s="54">
        <f t="shared" si="15"/>
        <v>12487137.000000007</v>
      </c>
      <c r="V51" s="54">
        <f t="shared" si="16"/>
        <v>8379641.3899999969</v>
      </c>
      <c r="W51" s="54">
        <f t="shared" si="17"/>
        <v>2094910.3399999999</v>
      </c>
      <c r="X51" s="54">
        <f t="shared" si="18"/>
        <v>2094910.3399999999</v>
      </c>
      <c r="Y51" s="54">
        <f t="shared" si="19"/>
        <v>2094910.3399999999</v>
      </c>
      <c r="Z51" s="54">
        <f t="shared" si="20"/>
        <v>2094910.3699999973</v>
      </c>
    </row>
    <row r="52" spans="1:26" ht="30" x14ac:dyDescent="0.2">
      <c r="A52" s="3">
        <v>46</v>
      </c>
      <c r="B52" s="53" t="s">
        <v>37</v>
      </c>
      <c r="C52" s="45">
        <v>441457</v>
      </c>
      <c r="D52" s="45">
        <v>381037</v>
      </c>
      <c r="E52" s="3">
        <f t="shared" si="0"/>
        <v>0.53672975122006972</v>
      </c>
      <c r="F52" s="3">
        <f t="shared" si="1"/>
        <v>0.46327024877993028</v>
      </c>
      <c r="G52" s="39"/>
      <c r="H52" s="48">
        <f t="shared" si="6"/>
        <v>1725637.48</v>
      </c>
      <c r="I52" s="48">
        <v>0</v>
      </c>
      <c r="J52" s="48"/>
      <c r="K52" s="48">
        <v>11474.18</v>
      </c>
      <c r="L52" s="48">
        <v>1714163.3</v>
      </c>
      <c r="M52" s="48">
        <f t="shared" si="7"/>
        <v>431409.37</v>
      </c>
      <c r="N52" s="48">
        <f t="shared" si="8"/>
        <v>431409.37</v>
      </c>
      <c r="O52" s="48">
        <f t="shared" si="9"/>
        <v>431409.37</v>
      </c>
      <c r="P52" s="48">
        <f t="shared" si="10"/>
        <v>431409.36999999988</v>
      </c>
      <c r="Q52" s="54">
        <f t="shared" si="11"/>
        <v>926200.98</v>
      </c>
      <c r="R52" s="54">
        <f t="shared" si="12"/>
        <v>231550.25</v>
      </c>
      <c r="S52" s="54">
        <f t="shared" si="13"/>
        <v>231550.25</v>
      </c>
      <c r="T52" s="54">
        <f t="shared" si="14"/>
        <v>231550.25</v>
      </c>
      <c r="U52" s="54">
        <f t="shared" si="15"/>
        <v>231550.22999999998</v>
      </c>
      <c r="V52" s="54">
        <f t="shared" si="16"/>
        <v>799436.49999999988</v>
      </c>
      <c r="W52" s="54">
        <f t="shared" si="17"/>
        <v>199859.12</v>
      </c>
      <c r="X52" s="54">
        <f t="shared" si="18"/>
        <v>199859.12</v>
      </c>
      <c r="Y52" s="54">
        <f t="shared" si="19"/>
        <v>199859.12</v>
      </c>
      <c r="Z52" s="54">
        <f t="shared" si="20"/>
        <v>199859.1399999999</v>
      </c>
    </row>
    <row r="53" spans="1:26" x14ac:dyDescent="0.2">
      <c r="A53" s="3">
        <v>47</v>
      </c>
      <c r="B53" s="53" t="s">
        <v>38</v>
      </c>
      <c r="C53" s="45">
        <v>441457</v>
      </c>
      <c r="D53" s="45">
        <v>381037</v>
      </c>
      <c r="E53" s="3">
        <f t="shared" si="0"/>
        <v>0.53672975122006972</v>
      </c>
      <c r="F53" s="3">
        <f t="shared" si="1"/>
        <v>0.46327024877993028</v>
      </c>
      <c r="G53" s="39"/>
      <c r="H53" s="48">
        <f t="shared" si="6"/>
        <v>6443773.4179999996</v>
      </c>
      <c r="I53" s="48">
        <v>0</v>
      </c>
      <c r="J53" s="48"/>
      <c r="K53" s="48">
        <v>160128.92800000007</v>
      </c>
      <c r="L53" s="48">
        <v>6283644.4899999993</v>
      </c>
      <c r="M53" s="48">
        <f t="shared" si="7"/>
        <v>1610943.35</v>
      </c>
      <c r="N53" s="48">
        <f t="shared" si="8"/>
        <v>1610943.35</v>
      </c>
      <c r="O53" s="48">
        <f t="shared" si="9"/>
        <v>1610943.35</v>
      </c>
      <c r="P53" s="48">
        <f t="shared" si="10"/>
        <v>1610943.3679999998</v>
      </c>
      <c r="Q53" s="54">
        <f t="shared" si="11"/>
        <v>3458564.9</v>
      </c>
      <c r="R53" s="54">
        <f t="shared" si="12"/>
        <v>864641.23</v>
      </c>
      <c r="S53" s="54">
        <f t="shared" si="13"/>
        <v>864641.23</v>
      </c>
      <c r="T53" s="54">
        <f t="shared" si="14"/>
        <v>864641.23</v>
      </c>
      <c r="U53" s="54">
        <f t="shared" si="15"/>
        <v>864641.21</v>
      </c>
      <c r="V53" s="54">
        <f t="shared" si="16"/>
        <v>2985208.5180000002</v>
      </c>
      <c r="W53" s="54">
        <f t="shared" si="17"/>
        <v>746302.12000000011</v>
      </c>
      <c r="X53" s="54">
        <f t="shared" si="18"/>
        <v>746302.12000000011</v>
      </c>
      <c r="Y53" s="54">
        <f t="shared" si="19"/>
        <v>746302.12000000011</v>
      </c>
      <c r="Z53" s="54">
        <f t="shared" si="20"/>
        <v>746302.15799999982</v>
      </c>
    </row>
    <row r="54" spans="1:26" x14ac:dyDescent="0.2">
      <c r="A54" s="3">
        <v>48</v>
      </c>
      <c r="B54" s="53" t="s">
        <v>63</v>
      </c>
      <c r="C54" s="45"/>
      <c r="D54" s="45"/>
      <c r="E54" s="3"/>
      <c r="F54" s="3"/>
      <c r="G54" s="39"/>
      <c r="H54" s="48">
        <f t="shared" si="6"/>
        <v>3926536.5</v>
      </c>
      <c r="I54" s="48">
        <v>0</v>
      </c>
      <c r="J54" s="48"/>
      <c r="K54" s="48">
        <v>0</v>
      </c>
      <c r="L54" s="48">
        <v>3926536.5</v>
      </c>
      <c r="M54" s="48">
        <f t="shared" si="7"/>
        <v>981634.13</v>
      </c>
      <c r="N54" s="48">
        <f t="shared" si="8"/>
        <v>981634.13</v>
      </c>
      <c r="O54" s="48">
        <f t="shared" si="9"/>
        <v>981634.13</v>
      </c>
      <c r="P54" s="48">
        <f t="shared" si="10"/>
        <v>981634.11000000022</v>
      </c>
      <c r="Q54" s="54">
        <f t="shared" si="11"/>
        <v>0</v>
      </c>
      <c r="R54" s="54">
        <f t="shared" si="12"/>
        <v>0</v>
      </c>
      <c r="S54" s="54">
        <f t="shared" si="13"/>
        <v>0</v>
      </c>
      <c r="T54" s="54">
        <f t="shared" si="14"/>
        <v>0</v>
      </c>
      <c r="U54" s="54">
        <f t="shared" si="15"/>
        <v>0</v>
      </c>
      <c r="V54" s="54">
        <f t="shared" si="16"/>
        <v>3926536.5000000005</v>
      </c>
      <c r="W54" s="54">
        <f t="shared" si="17"/>
        <v>981634.13</v>
      </c>
      <c r="X54" s="54">
        <f t="shared" si="18"/>
        <v>981634.13</v>
      </c>
      <c r="Y54" s="54">
        <f t="shared" si="19"/>
        <v>981634.13</v>
      </c>
      <c r="Z54" s="54">
        <f t="shared" si="20"/>
        <v>981634.11000000022</v>
      </c>
    </row>
    <row r="55" spans="1:26" x14ac:dyDescent="0.2">
      <c r="A55" s="3">
        <v>49</v>
      </c>
      <c r="B55" s="53" t="s">
        <v>39</v>
      </c>
      <c r="C55" s="45"/>
      <c r="D55" s="45"/>
      <c r="E55" s="3"/>
      <c r="F55" s="3"/>
      <c r="G55" s="39"/>
      <c r="H55" s="48">
        <f t="shared" si="6"/>
        <v>3691344.05</v>
      </c>
      <c r="I55" s="48">
        <v>0</v>
      </c>
      <c r="J55" s="48"/>
      <c r="K55" s="48">
        <v>3691344.05</v>
      </c>
      <c r="L55" s="48">
        <v>0</v>
      </c>
      <c r="M55" s="48">
        <f t="shared" si="7"/>
        <v>922836.01</v>
      </c>
      <c r="N55" s="48">
        <f t="shared" si="8"/>
        <v>922836.01</v>
      </c>
      <c r="O55" s="48">
        <f t="shared" si="9"/>
        <v>922836.01</v>
      </c>
      <c r="P55" s="48">
        <f t="shared" si="10"/>
        <v>922836.02</v>
      </c>
      <c r="Q55" s="54">
        <f t="shared" si="11"/>
        <v>0</v>
      </c>
      <c r="R55" s="54">
        <f t="shared" si="12"/>
        <v>0</v>
      </c>
      <c r="S55" s="54">
        <f t="shared" si="13"/>
        <v>0</v>
      </c>
      <c r="T55" s="54">
        <f t="shared" si="14"/>
        <v>0</v>
      </c>
      <c r="U55" s="54">
        <f t="shared" si="15"/>
        <v>0</v>
      </c>
      <c r="V55" s="54">
        <f t="shared" si="16"/>
        <v>3691344.0500000003</v>
      </c>
      <c r="W55" s="54">
        <f t="shared" si="17"/>
        <v>922836.01</v>
      </c>
      <c r="X55" s="54">
        <f t="shared" si="18"/>
        <v>922836.01</v>
      </c>
      <c r="Y55" s="54">
        <f t="shared" si="19"/>
        <v>922836.01</v>
      </c>
      <c r="Z55" s="54">
        <f t="shared" si="20"/>
        <v>922836.02</v>
      </c>
    </row>
    <row r="56" spans="1:26" x14ac:dyDescent="0.2">
      <c r="A56" s="3">
        <v>50</v>
      </c>
      <c r="B56" s="53" t="s">
        <v>40</v>
      </c>
      <c r="C56" s="45"/>
      <c r="D56" s="45"/>
      <c r="E56" s="3"/>
      <c r="F56" s="3"/>
      <c r="G56" s="39"/>
      <c r="H56" s="48">
        <f t="shared" si="6"/>
        <v>0</v>
      </c>
      <c r="I56" s="48">
        <v>0</v>
      </c>
      <c r="J56" s="48"/>
      <c r="K56" s="48">
        <v>0</v>
      </c>
      <c r="L56" s="48">
        <v>0</v>
      </c>
      <c r="M56" s="48">
        <f t="shared" si="7"/>
        <v>0</v>
      </c>
      <c r="N56" s="48">
        <f t="shared" si="8"/>
        <v>0</v>
      </c>
      <c r="O56" s="48">
        <f t="shared" si="9"/>
        <v>0</v>
      </c>
      <c r="P56" s="48">
        <f t="shared" si="10"/>
        <v>0</v>
      </c>
      <c r="Q56" s="54">
        <f t="shared" si="11"/>
        <v>0</v>
      </c>
      <c r="R56" s="54">
        <f t="shared" si="12"/>
        <v>0</v>
      </c>
      <c r="S56" s="54">
        <f t="shared" si="13"/>
        <v>0</v>
      </c>
      <c r="T56" s="54">
        <f t="shared" si="14"/>
        <v>0</v>
      </c>
      <c r="U56" s="54">
        <f t="shared" si="15"/>
        <v>0</v>
      </c>
      <c r="V56" s="54">
        <f t="shared" si="16"/>
        <v>0</v>
      </c>
      <c r="W56" s="54">
        <f t="shared" si="17"/>
        <v>0</v>
      </c>
      <c r="X56" s="54">
        <f t="shared" si="18"/>
        <v>0</v>
      </c>
      <c r="Y56" s="54">
        <f t="shared" si="19"/>
        <v>0</v>
      </c>
      <c r="Z56" s="54">
        <f t="shared" si="20"/>
        <v>0</v>
      </c>
    </row>
    <row r="57" spans="1:26" x14ac:dyDescent="0.2">
      <c r="A57" s="3">
        <v>51</v>
      </c>
      <c r="B57" s="53" t="s">
        <v>41</v>
      </c>
      <c r="C57" s="45"/>
      <c r="D57" s="45"/>
      <c r="E57" s="3"/>
      <c r="F57" s="3"/>
      <c r="G57" s="39"/>
      <c r="H57" s="48">
        <f t="shared" si="6"/>
        <v>0</v>
      </c>
      <c r="I57" s="48">
        <v>0</v>
      </c>
      <c r="J57" s="48"/>
      <c r="K57" s="48">
        <v>0</v>
      </c>
      <c r="L57" s="48">
        <v>0</v>
      </c>
      <c r="M57" s="48">
        <f t="shared" si="7"/>
        <v>0</v>
      </c>
      <c r="N57" s="48">
        <f t="shared" si="8"/>
        <v>0</v>
      </c>
      <c r="O57" s="48">
        <f t="shared" si="9"/>
        <v>0</v>
      </c>
      <c r="P57" s="48">
        <f t="shared" si="10"/>
        <v>0</v>
      </c>
      <c r="Q57" s="54">
        <f t="shared" si="11"/>
        <v>0</v>
      </c>
      <c r="R57" s="54">
        <f t="shared" si="12"/>
        <v>0</v>
      </c>
      <c r="S57" s="54">
        <f t="shared" si="13"/>
        <v>0</v>
      </c>
      <c r="T57" s="54">
        <f t="shared" si="14"/>
        <v>0</v>
      </c>
      <c r="U57" s="54">
        <f t="shared" si="15"/>
        <v>0</v>
      </c>
      <c r="V57" s="54">
        <f t="shared" si="16"/>
        <v>0</v>
      </c>
      <c r="W57" s="54">
        <f t="shared" si="17"/>
        <v>0</v>
      </c>
      <c r="X57" s="54">
        <f t="shared" si="18"/>
        <v>0</v>
      </c>
      <c r="Y57" s="54">
        <f t="shared" si="19"/>
        <v>0</v>
      </c>
      <c r="Z57" s="54">
        <f t="shared" si="20"/>
        <v>0</v>
      </c>
    </row>
    <row r="58" spans="1:26" x14ac:dyDescent="0.2">
      <c r="A58" s="3">
        <v>52</v>
      </c>
      <c r="B58" s="53" t="s">
        <v>42</v>
      </c>
      <c r="C58" s="45">
        <v>441457</v>
      </c>
      <c r="D58" s="45">
        <v>381037</v>
      </c>
      <c r="E58" s="3">
        <f t="shared" si="0"/>
        <v>0.53672975122006972</v>
      </c>
      <c r="F58" s="3">
        <f t="shared" si="1"/>
        <v>0.46327024877993028</v>
      </c>
      <c r="G58" s="39"/>
      <c r="H58" s="48">
        <f t="shared" si="6"/>
        <v>8190034.2000000011</v>
      </c>
      <c r="I58" s="48">
        <v>0</v>
      </c>
      <c r="J58" s="48"/>
      <c r="K58" s="48">
        <v>0</v>
      </c>
      <c r="L58" s="48">
        <v>8190034.2000000011</v>
      </c>
      <c r="M58" s="48">
        <f t="shared" si="7"/>
        <v>2047508.55</v>
      </c>
      <c r="N58" s="48">
        <f t="shared" si="8"/>
        <v>2047508.55</v>
      </c>
      <c r="O58" s="48">
        <f t="shared" si="9"/>
        <v>2047508.55</v>
      </c>
      <c r="P58" s="48">
        <f t="shared" si="10"/>
        <v>2047508.5500000014</v>
      </c>
      <c r="Q58" s="54">
        <f t="shared" si="11"/>
        <v>4395835.0199999996</v>
      </c>
      <c r="R58" s="54">
        <f t="shared" si="12"/>
        <v>1098958.76</v>
      </c>
      <c r="S58" s="54">
        <f t="shared" si="13"/>
        <v>1098958.76</v>
      </c>
      <c r="T58" s="54">
        <f t="shared" si="14"/>
        <v>1098958.76</v>
      </c>
      <c r="U58" s="54">
        <f t="shared" si="15"/>
        <v>1098958.74</v>
      </c>
      <c r="V58" s="54">
        <f t="shared" si="16"/>
        <v>3794199.1800000016</v>
      </c>
      <c r="W58" s="54">
        <f t="shared" si="17"/>
        <v>948549.79</v>
      </c>
      <c r="X58" s="54">
        <f t="shared" si="18"/>
        <v>948549.79</v>
      </c>
      <c r="Y58" s="54">
        <f t="shared" si="19"/>
        <v>948549.79</v>
      </c>
      <c r="Z58" s="54">
        <f t="shared" si="20"/>
        <v>948549.81000000145</v>
      </c>
    </row>
    <row r="59" spans="1:26" x14ac:dyDescent="0.2">
      <c r="A59" s="3">
        <v>53</v>
      </c>
      <c r="B59" s="53" t="s">
        <v>53</v>
      </c>
      <c r="C59" s="45"/>
      <c r="D59" s="45"/>
      <c r="E59" s="3"/>
      <c r="F59" s="3"/>
      <c r="G59" s="39"/>
      <c r="H59" s="48">
        <f t="shared" si="6"/>
        <v>114456.95999999999</v>
      </c>
      <c r="I59" s="48">
        <v>0</v>
      </c>
      <c r="J59" s="48"/>
      <c r="K59" s="48">
        <v>114456.95999999999</v>
      </c>
      <c r="L59" s="48">
        <v>0</v>
      </c>
      <c r="M59" s="48">
        <f t="shared" si="7"/>
        <v>28614.240000000002</v>
      </c>
      <c r="N59" s="48">
        <f t="shared" si="8"/>
        <v>28614.240000000002</v>
      </c>
      <c r="O59" s="48">
        <f t="shared" si="9"/>
        <v>28614.240000000002</v>
      </c>
      <c r="P59" s="48">
        <f t="shared" si="10"/>
        <v>28614.23999999998</v>
      </c>
      <c r="Q59" s="54">
        <f t="shared" si="11"/>
        <v>0</v>
      </c>
      <c r="R59" s="54">
        <f t="shared" si="12"/>
        <v>0</v>
      </c>
      <c r="S59" s="54">
        <f t="shared" si="13"/>
        <v>0</v>
      </c>
      <c r="T59" s="54">
        <f t="shared" si="14"/>
        <v>0</v>
      </c>
      <c r="U59" s="54">
        <f t="shared" si="15"/>
        <v>0</v>
      </c>
      <c r="V59" s="54">
        <f t="shared" si="16"/>
        <v>114456.95999999998</v>
      </c>
      <c r="W59" s="54">
        <f t="shared" si="17"/>
        <v>28614.240000000002</v>
      </c>
      <c r="X59" s="54">
        <f t="shared" si="18"/>
        <v>28614.240000000002</v>
      </c>
      <c r="Y59" s="54">
        <f t="shared" si="19"/>
        <v>28614.240000000002</v>
      </c>
      <c r="Z59" s="54">
        <f t="shared" si="20"/>
        <v>28614.23999999998</v>
      </c>
    </row>
    <row r="60" spans="1:26" x14ac:dyDescent="0.2">
      <c r="A60" s="3">
        <v>54</v>
      </c>
      <c r="B60" s="55" t="s">
        <v>88</v>
      </c>
      <c r="C60" s="45"/>
      <c r="D60" s="45"/>
      <c r="E60" s="3"/>
      <c r="F60" s="3"/>
      <c r="G60" s="39"/>
      <c r="H60" s="48">
        <f t="shared" si="6"/>
        <v>0</v>
      </c>
      <c r="I60" s="48">
        <v>0</v>
      </c>
      <c r="J60" s="48"/>
      <c r="K60" s="48">
        <v>0</v>
      </c>
      <c r="L60" s="48">
        <v>0</v>
      </c>
      <c r="M60" s="48">
        <f t="shared" si="7"/>
        <v>0</v>
      </c>
      <c r="N60" s="48">
        <f t="shared" si="8"/>
        <v>0</v>
      </c>
      <c r="O60" s="48">
        <f t="shared" si="9"/>
        <v>0</v>
      </c>
      <c r="P60" s="48">
        <f t="shared" si="10"/>
        <v>0</v>
      </c>
      <c r="Q60" s="54">
        <f t="shared" si="11"/>
        <v>0</v>
      </c>
      <c r="R60" s="54">
        <f t="shared" si="12"/>
        <v>0</v>
      </c>
      <c r="S60" s="54">
        <f t="shared" si="13"/>
        <v>0</v>
      </c>
      <c r="T60" s="54">
        <f t="shared" si="14"/>
        <v>0</v>
      </c>
      <c r="U60" s="54">
        <f t="shared" si="15"/>
        <v>0</v>
      </c>
      <c r="V60" s="54">
        <f t="shared" si="16"/>
        <v>0</v>
      </c>
      <c r="W60" s="54">
        <f t="shared" si="17"/>
        <v>0</v>
      </c>
      <c r="X60" s="54">
        <f t="shared" si="18"/>
        <v>0</v>
      </c>
      <c r="Y60" s="54">
        <f t="shared" si="19"/>
        <v>0</v>
      </c>
      <c r="Z60" s="54">
        <f t="shared" si="20"/>
        <v>0</v>
      </c>
    </row>
    <row r="61" spans="1:26" x14ac:dyDescent="0.2">
      <c r="A61" s="3">
        <v>55</v>
      </c>
      <c r="B61" s="53" t="s">
        <v>43</v>
      </c>
      <c r="C61" s="45"/>
      <c r="D61" s="45"/>
      <c r="E61" s="3"/>
      <c r="F61" s="3"/>
      <c r="G61" s="39"/>
      <c r="H61" s="48">
        <f t="shared" si="6"/>
        <v>0</v>
      </c>
      <c r="I61" s="48">
        <v>0</v>
      </c>
      <c r="J61" s="48"/>
      <c r="K61" s="48">
        <v>0</v>
      </c>
      <c r="L61" s="48">
        <v>0</v>
      </c>
      <c r="M61" s="48">
        <f t="shared" si="7"/>
        <v>0</v>
      </c>
      <c r="N61" s="48">
        <f t="shared" si="8"/>
        <v>0</v>
      </c>
      <c r="O61" s="48">
        <f t="shared" si="9"/>
        <v>0</v>
      </c>
      <c r="P61" s="48">
        <f t="shared" si="10"/>
        <v>0</v>
      </c>
      <c r="Q61" s="54">
        <f t="shared" si="11"/>
        <v>0</v>
      </c>
      <c r="R61" s="54">
        <f t="shared" si="12"/>
        <v>0</v>
      </c>
      <c r="S61" s="54">
        <f t="shared" si="13"/>
        <v>0</v>
      </c>
      <c r="T61" s="54">
        <f t="shared" si="14"/>
        <v>0</v>
      </c>
      <c r="U61" s="54">
        <f t="shared" si="15"/>
        <v>0</v>
      </c>
      <c r="V61" s="54">
        <f t="shared" si="16"/>
        <v>0</v>
      </c>
      <c r="W61" s="54">
        <f t="shared" si="17"/>
        <v>0</v>
      </c>
      <c r="X61" s="54">
        <f t="shared" si="18"/>
        <v>0</v>
      </c>
      <c r="Y61" s="54">
        <f t="shared" si="19"/>
        <v>0</v>
      </c>
      <c r="Z61" s="54">
        <f t="shared" si="20"/>
        <v>0</v>
      </c>
    </row>
    <row r="62" spans="1:26" x14ac:dyDescent="0.2">
      <c r="A62" s="3">
        <v>56</v>
      </c>
      <c r="B62" s="55" t="s">
        <v>44</v>
      </c>
      <c r="C62" s="45">
        <v>441457</v>
      </c>
      <c r="D62" s="45">
        <v>381037</v>
      </c>
      <c r="E62" s="3">
        <f t="shared" si="0"/>
        <v>0.53672975122006972</v>
      </c>
      <c r="F62" s="3">
        <f t="shared" si="1"/>
        <v>0.46327024877993028</v>
      </c>
      <c r="G62" s="39"/>
      <c r="H62" s="48">
        <f t="shared" si="6"/>
        <v>708660</v>
      </c>
      <c r="I62" s="48">
        <v>0</v>
      </c>
      <c r="J62" s="48"/>
      <c r="K62" s="48">
        <v>0</v>
      </c>
      <c r="L62" s="48">
        <v>708660</v>
      </c>
      <c r="M62" s="48">
        <f t="shared" si="7"/>
        <v>177165</v>
      </c>
      <c r="N62" s="48">
        <f t="shared" si="8"/>
        <v>177165</v>
      </c>
      <c r="O62" s="48">
        <f t="shared" si="9"/>
        <v>177165</v>
      </c>
      <c r="P62" s="48">
        <f t="shared" si="10"/>
        <v>177165</v>
      </c>
      <c r="Q62" s="54">
        <f t="shared" si="11"/>
        <v>380358.91</v>
      </c>
      <c r="R62" s="54">
        <f t="shared" si="12"/>
        <v>95089.73</v>
      </c>
      <c r="S62" s="54">
        <f t="shared" si="13"/>
        <v>95089.73</v>
      </c>
      <c r="T62" s="54">
        <f t="shared" si="14"/>
        <v>95089.73</v>
      </c>
      <c r="U62" s="54">
        <f t="shared" si="15"/>
        <v>95089.720000000016</v>
      </c>
      <c r="V62" s="54">
        <f t="shared" si="16"/>
        <v>328301.08999999997</v>
      </c>
      <c r="W62" s="54">
        <f t="shared" si="17"/>
        <v>82075.27</v>
      </c>
      <c r="X62" s="54">
        <f t="shared" si="18"/>
        <v>82075.27</v>
      </c>
      <c r="Y62" s="54">
        <f t="shared" si="19"/>
        <v>82075.27</v>
      </c>
      <c r="Z62" s="54">
        <f t="shared" si="20"/>
        <v>82075.279999999984</v>
      </c>
    </row>
    <row r="63" spans="1:26" x14ac:dyDescent="0.2">
      <c r="A63" s="3">
        <v>57</v>
      </c>
      <c r="B63" s="55" t="s">
        <v>45</v>
      </c>
      <c r="C63" s="45"/>
      <c r="D63" s="45"/>
      <c r="E63" s="3"/>
      <c r="F63" s="3"/>
      <c r="G63" s="39"/>
      <c r="H63" s="48">
        <f t="shared" si="6"/>
        <v>114456.95999999999</v>
      </c>
      <c r="I63" s="48">
        <v>0</v>
      </c>
      <c r="J63" s="48"/>
      <c r="K63" s="48">
        <v>114456.95999999999</v>
      </c>
      <c r="L63" s="48">
        <v>0</v>
      </c>
      <c r="M63" s="48">
        <f t="shared" si="7"/>
        <v>28614.240000000002</v>
      </c>
      <c r="N63" s="48">
        <f t="shared" si="8"/>
        <v>28614.240000000002</v>
      </c>
      <c r="O63" s="48">
        <f t="shared" si="9"/>
        <v>28614.240000000002</v>
      </c>
      <c r="P63" s="48">
        <f t="shared" si="10"/>
        <v>28614.23999999998</v>
      </c>
      <c r="Q63" s="54">
        <f t="shared" si="11"/>
        <v>0</v>
      </c>
      <c r="R63" s="54">
        <f t="shared" si="12"/>
        <v>0</v>
      </c>
      <c r="S63" s="54">
        <f t="shared" si="13"/>
        <v>0</v>
      </c>
      <c r="T63" s="54">
        <f t="shared" si="14"/>
        <v>0</v>
      </c>
      <c r="U63" s="54">
        <f t="shared" si="15"/>
        <v>0</v>
      </c>
      <c r="V63" s="54">
        <f t="shared" si="16"/>
        <v>114456.95999999998</v>
      </c>
      <c r="W63" s="54">
        <f t="shared" si="17"/>
        <v>28614.240000000002</v>
      </c>
      <c r="X63" s="54">
        <f t="shared" si="18"/>
        <v>28614.240000000002</v>
      </c>
      <c r="Y63" s="54">
        <f t="shared" si="19"/>
        <v>28614.240000000002</v>
      </c>
      <c r="Z63" s="54">
        <f t="shared" si="20"/>
        <v>28614.23999999998</v>
      </c>
    </row>
    <row r="64" spans="1:26" x14ac:dyDescent="0.2">
      <c r="A64" s="3">
        <v>58</v>
      </c>
      <c r="B64" s="55" t="s">
        <v>46</v>
      </c>
      <c r="C64" s="45"/>
      <c r="D64" s="45"/>
      <c r="E64" s="3"/>
      <c r="F64" s="3"/>
      <c r="G64" s="39"/>
      <c r="H64" s="48">
        <f t="shared" si="6"/>
        <v>0</v>
      </c>
      <c r="I64" s="48">
        <v>0</v>
      </c>
      <c r="J64" s="48"/>
      <c r="K64" s="48">
        <v>0</v>
      </c>
      <c r="L64" s="48">
        <v>0</v>
      </c>
      <c r="M64" s="48">
        <f t="shared" si="7"/>
        <v>0</v>
      </c>
      <c r="N64" s="48">
        <f t="shared" si="8"/>
        <v>0</v>
      </c>
      <c r="O64" s="48">
        <f t="shared" si="9"/>
        <v>0</v>
      </c>
      <c r="P64" s="48">
        <f t="shared" si="10"/>
        <v>0</v>
      </c>
      <c r="Q64" s="54">
        <f t="shared" si="11"/>
        <v>0</v>
      </c>
      <c r="R64" s="54">
        <f t="shared" si="12"/>
        <v>0</v>
      </c>
      <c r="S64" s="54">
        <f t="shared" si="13"/>
        <v>0</v>
      </c>
      <c r="T64" s="54">
        <f t="shared" si="14"/>
        <v>0</v>
      </c>
      <c r="U64" s="54">
        <f t="shared" si="15"/>
        <v>0</v>
      </c>
      <c r="V64" s="54">
        <f t="shared" si="16"/>
        <v>0</v>
      </c>
      <c r="W64" s="54">
        <f t="shared" si="17"/>
        <v>0</v>
      </c>
      <c r="X64" s="54">
        <f t="shared" si="18"/>
        <v>0</v>
      </c>
      <c r="Y64" s="54">
        <f t="shared" si="19"/>
        <v>0</v>
      </c>
      <c r="Z64" s="54">
        <f t="shared" si="20"/>
        <v>0</v>
      </c>
    </row>
    <row r="65" spans="1:26" x14ac:dyDescent="0.2">
      <c r="A65" s="3">
        <v>59</v>
      </c>
      <c r="B65" s="55" t="s">
        <v>48</v>
      </c>
      <c r="C65" s="45">
        <v>441457</v>
      </c>
      <c r="D65" s="45">
        <v>381037</v>
      </c>
      <c r="E65" s="3">
        <f t="shared" si="0"/>
        <v>0.53672975122006972</v>
      </c>
      <c r="F65" s="3">
        <f t="shared" si="1"/>
        <v>0.46327024877993028</v>
      </c>
      <c r="G65" s="39"/>
      <c r="H65" s="48">
        <f t="shared" si="6"/>
        <v>114577.60000000001</v>
      </c>
      <c r="I65" s="48">
        <v>0</v>
      </c>
      <c r="J65" s="48"/>
      <c r="K65" s="48">
        <v>0</v>
      </c>
      <c r="L65" s="48">
        <v>114577.60000000001</v>
      </c>
      <c r="M65" s="48">
        <f t="shared" si="7"/>
        <v>28644.400000000001</v>
      </c>
      <c r="N65" s="48">
        <f t="shared" si="8"/>
        <v>28644.400000000001</v>
      </c>
      <c r="O65" s="48">
        <f t="shared" si="9"/>
        <v>28644.400000000001</v>
      </c>
      <c r="P65" s="48">
        <f t="shared" si="10"/>
        <v>28644.400000000009</v>
      </c>
      <c r="Q65" s="54">
        <f t="shared" si="11"/>
        <v>61497.21</v>
      </c>
      <c r="R65" s="54">
        <f t="shared" si="12"/>
        <v>15374.3</v>
      </c>
      <c r="S65" s="54">
        <f t="shared" si="13"/>
        <v>15374.3</v>
      </c>
      <c r="T65" s="54">
        <f t="shared" si="14"/>
        <v>15374.3</v>
      </c>
      <c r="U65" s="54">
        <f t="shared" si="15"/>
        <v>15374.310000000005</v>
      </c>
      <c r="V65" s="54">
        <f t="shared" si="16"/>
        <v>53080.390000000007</v>
      </c>
      <c r="W65" s="54">
        <f t="shared" si="17"/>
        <v>13270.100000000002</v>
      </c>
      <c r="X65" s="54">
        <f t="shared" si="18"/>
        <v>13270.100000000002</v>
      </c>
      <c r="Y65" s="54">
        <f t="shared" si="19"/>
        <v>13270.100000000002</v>
      </c>
      <c r="Z65" s="54">
        <f t="shared" si="20"/>
        <v>13270.090000000004</v>
      </c>
    </row>
    <row r="66" spans="1:26" x14ac:dyDescent="0.2">
      <c r="A66" s="3">
        <v>60</v>
      </c>
      <c r="B66" s="53" t="s">
        <v>49</v>
      </c>
      <c r="C66" s="45">
        <v>441457</v>
      </c>
      <c r="D66" s="45">
        <v>381037</v>
      </c>
      <c r="E66" s="3">
        <f t="shared" si="0"/>
        <v>0.53672975122006972</v>
      </c>
      <c r="F66" s="3">
        <f t="shared" si="1"/>
        <v>0.46327024877993028</v>
      </c>
      <c r="G66" s="39"/>
      <c r="H66" s="48">
        <f t="shared" si="6"/>
        <v>4011053.85</v>
      </c>
      <c r="I66" s="48">
        <v>0</v>
      </c>
      <c r="J66" s="48"/>
      <c r="K66" s="48">
        <v>0</v>
      </c>
      <c r="L66" s="48">
        <v>4011053.85</v>
      </c>
      <c r="M66" s="48">
        <f t="shared" si="7"/>
        <v>1002763.46</v>
      </c>
      <c r="N66" s="48">
        <f t="shared" si="8"/>
        <v>1002763.46</v>
      </c>
      <c r="O66" s="48">
        <f t="shared" si="9"/>
        <v>1002763.46</v>
      </c>
      <c r="P66" s="48">
        <f t="shared" si="10"/>
        <v>1002763.4700000002</v>
      </c>
      <c r="Q66" s="54">
        <f t="shared" si="11"/>
        <v>2152851.94</v>
      </c>
      <c r="R66" s="54">
        <f t="shared" si="12"/>
        <v>538212.99</v>
      </c>
      <c r="S66" s="54">
        <f t="shared" si="13"/>
        <v>538212.99</v>
      </c>
      <c r="T66" s="54">
        <f t="shared" si="14"/>
        <v>538212.99</v>
      </c>
      <c r="U66" s="54">
        <f t="shared" si="15"/>
        <v>538212.97</v>
      </c>
      <c r="V66" s="54">
        <f t="shared" si="16"/>
        <v>1858201.9100000001</v>
      </c>
      <c r="W66" s="54">
        <f t="shared" si="17"/>
        <v>464550.47</v>
      </c>
      <c r="X66" s="54">
        <f t="shared" si="18"/>
        <v>464550.47</v>
      </c>
      <c r="Y66" s="54">
        <f t="shared" si="19"/>
        <v>464550.47</v>
      </c>
      <c r="Z66" s="54">
        <f t="shared" si="20"/>
        <v>464550.50000000023</v>
      </c>
    </row>
    <row r="67" spans="1:26" x14ac:dyDescent="0.2">
      <c r="A67" s="3">
        <v>61</v>
      </c>
      <c r="B67" s="55" t="s">
        <v>89</v>
      </c>
      <c r="C67" s="45">
        <v>441457</v>
      </c>
      <c r="D67" s="45">
        <v>381037</v>
      </c>
      <c r="E67" s="3">
        <f t="shared" si="0"/>
        <v>0.53672975122006972</v>
      </c>
      <c r="F67" s="3">
        <f t="shared" si="1"/>
        <v>0.46327024877993028</v>
      </c>
      <c r="G67" s="39"/>
      <c r="H67" s="48">
        <f t="shared" si="6"/>
        <v>3778358.1500000004</v>
      </c>
      <c r="I67" s="48">
        <v>0</v>
      </c>
      <c r="J67" s="48"/>
      <c r="K67" s="48">
        <v>2990958.1500000004</v>
      </c>
      <c r="L67" s="48">
        <v>787400</v>
      </c>
      <c r="M67" s="48">
        <f t="shared" si="7"/>
        <v>944589.54</v>
      </c>
      <c r="N67" s="48">
        <f t="shared" si="8"/>
        <v>944589.54</v>
      </c>
      <c r="O67" s="48">
        <f t="shared" si="9"/>
        <v>944589.54</v>
      </c>
      <c r="P67" s="48">
        <f t="shared" si="10"/>
        <v>944589.53000000026</v>
      </c>
      <c r="Q67" s="54">
        <f t="shared" si="11"/>
        <v>2027957.23</v>
      </c>
      <c r="R67" s="54">
        <f t="shared" si="12"/>
        <v>506989.31</v>
      </c>
      <c r="S67" s="54">
        <f t="shared" si="13"/>
        <v>506989.31</v>
      </c>
      <c r="T67" s="54">
        <f t="shared" si="14"/>
        <v>506989.31</v>
      </c>
      <c r="U67" s="54">
        <f t="shared" si="15"/>
        <v>506989.29999999987</v>
      </c>
      <c r="V67" s="54">
        <f t="shared" si="16"/>
        <v>1750400.9200000006</v>
      </c>
      <c r="W67" s="54">
        <f t="shared" si="17"/>
        <v>437600.23000000004</v>
      </c>
      <c r="X67" s="54">
        <f t="shared" si="18"/>
        <v>437600.23000000004</v>
      </c>
      <c r="Y67" s="54">
        <f t="shared" si="19"/>
        <v>437600.23000000004</v>
      </c>
      <c r="Z67" s="54">
        <f t="shared" si="20"/>
        <v>437600.23000000039</v>
      </c>
    </row>
    <row r="68" spans="1:26" x14ac:dyDescent="0.2">
      <c r="A68" s="3">
        <v>62</v>
      </c>
      <c r="B68" s="55" t="s">
        <v>90</v>
      </c>
      <c r="C68" s="45"/>
      <c r="D68" s="45"/>
      <c r="E68" s="3"/>
      <c r="F68" s="3"/>
      <c r="G68" s="39"/>
      <c r="H68" s="48">
        <f t="shared" si="6"/>
        <v>114456.96000000001</v>
      </c>
      <c r="I68" s="48">
        <v>0</v>
      </c>
      <c r="J68" s="48"/>
      <c r="K68" s="48">
        <v>114456.96000000001</v>
      </c>
      <c r="L68" s="48">
        <v>0</v>
      </c>
      <c r="M68" s="48">
        <f t="shared" si="7"/>
        <v>28614.240000000002</v>
      </c>
      <c r="N68" s="48">
        <f t="shared" si="8"/>
        <v>28614.240000000002</v>
      </c>
      <c r="O68" s="48">
        <f t="shared" si="9"/>
        <v>28614.240000000002</v>
      </c>
      <c r="P68" s="48">
        <f t="shared" si="10"/>
        <v>28614.239999999994</v>
      </c>
      <c r="Q68" s="54">
        <f t="shared" si="11"/>
        <v>0</v>
      </c>
      <c r="R68" s="54">
        <f t="shared" si="12"/>
        <v>0</v>
      </c>
      <c r="S68" s="54">
        <f t="shared" si="13"/>
        <v>0</v>
      </c>
      <c r="T68" s="54">
        <f t="shared" si="14"/>
        <v>0</v>
      </c>
      <c r="U68" s="54">
        <f t="shared" si="15"/>
        <v>0</v>
      </c>
      <c r="V68" s="54">
        <f t="shared" si="16"/>
        <v>114456.95999999999</v>
      </c>
      <c r="W68" s="54">
        <f t="shared" si="17"/>
        <v>28614.240000000002</v>
      </c>
      <c r="X68" s="54">
        <f t="shared" si="18"/>
        <v>28614.240000000002</v>
      </c>
      <c r="Y68" s="54">
        <f t="shared" si="19"/>
        <v>28614.240000000002</v>
      </c>
      <c r="Z68" s="54">
        <f t="shared" si="20"/>
        <v>28614.239999999994</v>
      </c>
    </row>
    <row r="69" spans="1:26" x14ac:dyDescent="0.2">
      <c r="A69" s="3">
        <v>63</v>
      </c>
      <c r="B69" s="55" t="s">
        <v>85</v>
      </c>
      <c r="C69" s="45"/>
      <c r="D69" s="45"/>
      <c r="E69" s="3"/>
      <c r="F69" s="3"/>
      <c r="G69" s="39"/>
      <c r="H69" s="48">
        <f t="shared" si="6"/>
        <v>0</v>
      </c>
      <c r="I69" s="48">
        <v>0</v>
      </c>
      <c r="J69" s="48"/>
      <c r="K69" s="48">
        <v>0</v>
      </c>
      <c r="L69" s="48">
        <v>0</v>
      </c>
      <c r="M69" s="48">
        <f t="shared" si="7"/>
        <v>0</v>
      </c>
      <c r="N69" s="48">
        <f t="shared" si="8"/>
        <v>0</v>
      </c>
      <c r="O69" s="48">
        <f t="shared" si="9"/>
        <v>0</v>
      </c>
      <c r="P69" s="48">
        <f t="shared" si="10"/>
        <v>0</v>
      </c>
      <c r="Q69" s="54">
        <f t="shared" si="11"/>
        <v>0</v>
      </c>
      <c r="R69" s="54">
        <f t="shared" si="12"/>
        <v>0</v>
      </c>
      <c r="S69" s="54">
        <f t="shared" si="13"/>
        <v>0</v>
      </c>
      <c r="T69" s="54">
        <f t="shared" si="14"/>
        <v>0</v>
      </c>
      <c r="U69" s="54">
        <f t="shared" si="15"/>
        <v>0</v>
      </c>
      <c r="V69" s="54">
        <f t="shared" si="16"/>
        <v>0</v>
      </c>
      <c r="W69" s="54">
        <f t="shared" si="17"/>
        <v>0</v>
      </c>
      <c r="X69" s="54">
        <f t="shared" si="18"/>
        <v>0</v>
      </c>
      <c r="Y69" s="54">
        <f t="shared" si="19"/>
        <v>0</v>
      </c>
      <c r="Z69" s="54">
        <f t="shared" si="20"/>
        <v>0</v>
      </c>
    </row>
    <row r="70" spans="1:26" x14ac:dyDescent="0.2">
      <c r="A70" s="3">
        <v>64</v>
      </c>
      <c r="B70" s="55" t="s">
        <v>52</v>
      </c>
      <c r="C70" s="45"/>
      <c r="D70" s="45"/>
      <c r="E70" s="3"/>
      <c r="F70" s="3"/>
      <c r="G70" s="39"/>
      <c r="H70" s="48">
        <f t="shared" si="6"/>
        <v>0</v>
      </c>
      <c r="I70" s="48">
        <v>0</v>
      </c>
      <c r="J70" s="48"/>
      <c r="K70" s="48">
        <v>0</v>
      </c>
      <c r="L70" s="48">
        <v>0</v>
      </c>
      <c r="M70" s="48">
        <f t="shared" si="7"/>
        <v>0</v>
      </c>
      <c r="N70" s="48">
        <f t="shared" si="8"/>
        <v>0</v>
      </c>
      <c r="O70" s="48">
        <f t="shared" si="9"/>
        <v>0</v>
      </c>
      <c r="P70" s="48">
        <f t="shared" si="10"/>
        <v>0</v>
      </c>
      <c r="Q70" s="54">
        <f t="shared" si="11"/>
        <v>0</v>
      </c>
      <c r="R70" s="54">
        <f t="shared" si="12"/>
        <v>0</v>
      </c>
      <c r="S70" s="54">
        <f t="shared" si="13"/>
        <v>0</v>
      </c>
      <c r="T70" s="54">
        <f t="shared" si="14"/>
        <v>0</v>
      </c>
      <c r="U70" s="54">
        <f t="shared" si="15"/>
        <v>0</v>
      </c>
      <c r="V70" s="54">
        <f t="shared" si="16"/>
        <v>0</v>
      </c>
      <c r="W70" s="54">
        <f t="shared" si="17"/>
        <v>0</v>
      </c>
      <c r="X70" s="54">
        <f t="shared" si="18"/>
        <v>0</v>
      </c>
      <c r="Y70" s="54">
        <f t="shared" si="19"/>
        <v>0</v>
      </c>
      <c r="Z70" s="54">
        <f t="shared" si="20"/>
        <v>0</v>
      </c>
    </row>
    <row r="71" spans="1:26" x14ac:dyDescent="0.2">
      <c r="A71" s="3">
        <v>65</v>
      </c>
      <c r="B71" s="55" t="s">
        <v>51</v>
      </c>
      <c r="C71" s="45"/>
      <c r="D71" s="45"/>
      <c r="E71" s="3"/>
      <c r="F71" s="3"/>
      <c r="G71" s="39"/>
      <c r="H71" s="48">
        <f t="shared" si="6"/>
        <v>0</v>
      </c>
      <c r="I71" s="48">
        <v>0</v>
      </c>
      <c r="J71" s="48"/>
      <c r="K71" s="48">
        <v>0</v>
      </c>
      <c r="L71" s="48">
        <v>0</v>
      </c>
      <c r="M71" s="48">
        <f t="shared" si="7"/>
        <v>0</v>
      </c>
      <c r="N71" s="48">
        <f t="shared" si="8"/>
        <v>0</v>
      </c>
      <c r="O71" s="48">
        <f t="shared" si="9"/>
        <v>0</v>
      </c>
      <c r="P71" s="48">
        <f t="shared" si="10"/>
        <v>0</v>
      </c>
      <c r="Q71" s="54">
        <f t="shared" si="11"/>
        <v>0</v>
      </c>
      <c r="R71" s="54">
        <f t="shared" si="12"/>
        <v>0</v>
      </c>
      <c r="S71" s="54">
        <f t="shared" si="13"/>
        <v>0</v>
      </c>
      <c r="T71" s="54">
        <f t="shared" si="14"/>
        <v>0</v>
      </c>
      <c r="U71" s="54">
        <f t="shared" si="15"/>
        <v>0</v>
      </c>
      <c r="V71" s="54">
        <f t="shared" si="16"/>
        <v>0</v>
      </c>
      <c r="W71" s="54">
        <f t="shared" si="17"/>
        <v>0</v>
      </c>
      <c r="X71" s="54">
        <f t="shared" si="18"/>
        <v>0</v>
      </c>
      <c r="Y71" s="54">
        <f t="shared" si="19"/>
        <v>0</v>
      </c>
      <c r="Z71" s="54">
        <f t="shared" si="20"/>
        <v>0</v>
      </c>
    </row>
    <row r="72" spans="1:26" x14ac:dyDescent="0.2">
      <c r="A72" s="3">
        <v>66</v>
      </c>
      <c r="B72" s="55" t="s">
        <v>50</v>
      </c>
      <c r="C72" s="45"/>
      <c r="D72" s="45"/>
      <c r="E72" s="3"/>
      <c r="F72" s="3"/>
      <c r="G72" s="39"/>
      <c r="H72" s="48">
        <f t="shared" ref="H72:H79" si="22">I72+J72+K72+L72</f>
        <v>0</v>
      </c>
      <c r="I72" s="48">
        <v>0</v>
      </c>
      <c r="J72" s="48"/>
      <c r="K72" s="48">
        <v>0</v>
      </c>
      <c r="L72" s="48">
        <v>0</v>
      </c>
      <c r="M72" s="48">
        <f t="shared" ref="M72:M80" si="23">ROUND(H72/4,2)</f>
        <v>0</v>
      </c>
      <c r="N72" s="48">
        <f t="shared" ref="N72:N80" si="24">M72</f>
        <v>0</v>
      </c>
      <c r="O72" s="48">
        <f t="shared" ref="O72:O80" si="25">M72</f>
        <v>0</v>
      </c>
      <c r="P72" s="48">
        <f t="shared" ref="P72:P80" si="26">H72-M72-N72-O72</f>
        <v>0</v>
      </c>
      <c r="Q72" s="54">
        <f t="shared" ref="Q72:Q80" si="27">ROUND(H72*E72,2)</f>
        <v>0</v>
      </c>
      <c r="R72" s="54">
        <f t="shared" ref="R72:R80" si="28">ROUND(Q72/4,2)</f>
        <v>0</v>
      </c>
      <c r="S72" s="54">
        <f t="shared" ref="S72:S80" si="29">R72</f>
        <v>0</v>
      </c>
      <c r="T72" s="54">
        <f t="shared" ref="T72:T80" si="30">R72</f>
        <v>0</v>
      </c>
      <c r="U72" s="54">
        <f t="shared" ref="U72:U80" si="31">Q72-R72-S72-T72</f>
        <v>0</v>
      </c>
      <c r="V72" s="54">
        <f t="shared" ref="V72:V79" si="32">W72+X72+Y72+Z72</f>
        <v>0</v>
      </c>
      <c r="W72" s="54">
        <f t="shared" ref="W72:W79" si="33">M72-R72</f>
        <v>0</v>
      </c>
      <c r="X72" s="54">
        <f t="shared" ref="X72:X79" si="34">N72-S72</f>
        <v>0</v>
      </c>
      <c r="Y72" s="54">
        <f t="shared" ref="Y72:Y79" si="35">O72-T72</f>
        <v>0</v>
      </c>
      <c r="Z72" s="54">
        <f t="shared" ref="Z72:Z79" si="36">P72-U72</f>
        <v>0</v>
      </c>
    </row>
    <row r="73" spans="1:26" x14ac:dyDescent="0.2">
      <c r="A73" s="3">
        <v>67</v>
      </c>
      <c r="B73" s="55" t="s">
        <v>91</v>
      </c>
      <c r="C73" s="45"/>
      <c r="D73" s="45"/>
      <c r="E73" s="3"/>
      <c r="F73" s="3"/>
      <c r="G73" s="39"/>
      <c r="H73" s="48">
        <f t="shared" si="22"/>
        <v>0</v>
      </c>
      <c r="I73" s="48">
        <v>0</v>
      </c>
      <c r="J73" s="48"/>
      <c r="K73" s="48">
        <v>0</v>
      </c>
      <c r="L73" s="48">
        <v>0</v>
      </c>
      <c r="M73" s="48">
        <f t="shared" si="23"/>
        <v>0</v>
      </c>
      <c r="N73" s="48">
        <f t="shared" si="24"/>
        <v>0</v>
      </c>
      <c r="O73" s="48">
        <f t="shared" si="25"/>
        <v>0</v>
      </c>
      <c r="P73" s="48">
        <f t="shared" si="26"/>
        <v>0</v>
      </c>
      <c r="Q73" s="54">
        <f t="shared" si="27"/>
        <v>0</v>
      </c>
      <c r="R73" s="54">
        <f t="shared" si="28"/>
        <v>0</v>
      </c>
      <c r="S73" s="54">
        <f t="shared" si="29"/>
        <v>0</v>
      </c>
      <c r="T73" s="54">
        <f t="shared" si="30"/>
        <v>0</v>
      </c>
      <c r="U73" s="54">
        <f t="shared" si="31"/>
        <v>0</v>
      </c>
      <c r="V73" s="54">
        <f t="shared" si="32"/>
        <v>0</v>
      </c>
      <c r="W73" s="54">
        <f t="shared" si="33"/>
        <v>0</v>
      </c>
      <c r="X73" s="54">
        <f t="shared" si="34"/>
        <v>0</v>
      </c>
      <c r="Y73" s="54">
        <f t="shared" si="35"/>
        <v>0</v>
      </c>
      <c r="Z73" s="54">
        <f t="shared" si="36"/>
        <v>0</v>
      </c>
    </row>
    <row r="74" spans="1:26" x14ac:dyDescent="0.2">
      <c r="A74" s="3">
        <v>68</v>
      </c>
      <c r="B74" s="55" t="s">
        <v>64</v>
      </c>
      <c r="C74" s="45"/>
      <c r="D74" s="45"/>
      <c r="E74" s="3"/>
      <c r="F74" s="3"/>
      <c r="G74" s="39"/>
      <c r="H74" s="48">
        <f t="shared" si="22"/>
        <v>0</v>
      </c>
      <c r="I74" s="48">
        <v>0</v>
      </c>
      <c r="J74" s="48"/>
      <c r="K74" s="48">
        <v>0</v>
      </c>
      <c r="L74" s="48">
        <v>0</v>
      </c>
      <c r="M74" s="48">
        <f t="shared" si="23"/>
        <v>0</v>
      </c>
      <c r="N74" s="48">
        <f t="shared" si="24"/>
        <v>0</v>
      </c>
      <c r="O74" s="48">
        <f t="shared" si="25"/>
        <v>0</v>
      </c>
      <c r="P74" s="48">
        <f t="shared" si="26"/>
        <v>0</v>
      </c>
      <c r="Q74" s="54">
        <f t="shared" si="27"/>
        <v>0</v>
      </c>
      <c r="R74" s="54">
        <f t="shared" si="28"/>
        <v>0</v>
      </c>
      <c r="S74" s="54">
        <f t="shared" si="29"/>
        <v>0</v>
      </c>
      <c r="T74" s="54">
        <f t="shared" si="30"/>
        <v>0</v>
      </c>
      <c r="U74" s="54">
        <f t="shared" si="31"/>
        <v>0</v>
      </c>
      <c r="V74" s="54">
        <f t="shared" si="32"/>
        <v>0</v>
      </c>
      <c r="W74" s="54">
        <f t="shared" si="33"/>
        <v>0</v>
      </c>
      <c r="X74" s="54">
        <f t="shared" si="34"/>
        <v>0</v>
      </c>
      <c r="Y74" s="54">
        <f t="shared" si="35"/>
        <v>0</v>
      </c>
      <c r="Z74" s="54">
        <f t="shared" si="36"/>
        <v>0</v>
      </c>
    </row>
    <row r="75" spans="1:26" x14ac:dyDescent="0.2">
      <c r="A75" s="3">
        <v>69</v>
      </c>
      <c r="B75" s="55" t="s">
        <v>92</v>
      </c>
      <c r="C75" s="45"/>
      <c r="D75" s="45"/>
      <c r="E75" s="3"/>
      <c r="F75" s="3"/>
      <c r="G75" s="39"/>
      <c r="H75" s="48">
        <f t="shared" si="22"/>
        <v>0</v>
      </c>
      <c r="I75" s="48">
        <v>0</v>
      </c>
      <c r="J75" s="48"/>
      <c r="K75" s="48">
        <v>0</v>
      </c>
      <c r="L75" s="48">
        <v>0</v>
      </c>
      <c r="M75" s="48">
        <f t="shared" si="23"/>
        <v>0</v>
      </c>
      <c r="N75" s="48">
        <f t="shared" si="24"/>
        <v>0</v>
      </c>
      <c r="O75" s="48">
        <f t="shared" si="25"/>
        <v>0</v>
      </c>
      <c r="P75" s="48">
        <f t="shared" si="26"/>
        <v>0</v>
      </c>
      <c r="Q75" s="54">
        <f t="shared" si="27"/>
        <v>0</v>
      </c>
      <c r="R75" s="54">
        <f t="shared" si="28"/>
        <v>0</v>
      </c>
      <c r="S75" s="54">
        <f t="shared" si="29"/>
        <v>0</v>
      </c>
      <c r="T75" s="54">
        <f t="shared" si="30"/>
        <v>0</v>
      </c>
      <c r="U75" s="54">
        <f t="shared" si="31"/>
        <v>0</v>
      </c>
      <c r="V75" s="54">
        <f t="shared" si="32"/>
        <v>0</v>
      </c>
      <c r="W75" s="54">
        <f t="shared" si="33"/>
        <v>0</v>
      </c>
      <c r="X75" s="54">
        <f t="shared" si="34"/>
        <v>0</v>
      </c>
      <c r="Y75" s="54">
        <f t="shared" si="35"/>
        <v>0</v>
      </c>
      <c r="Z75" s="54">
        <f t="shared" si="36"/>
        <v>0</v>
      </c>
    </row>
    <row r="76" spans="1:26" ht="45" x14ac:dyDescent="0.2">
      <c r="A76" s="3">
        <v>70</v>
      </c>
      <c r="B76" s="55" t="s">
        <v>93</v>
      </c>
      <c r="C76" s="45"/>
      <c r="D76" s="45"/>
      <c r="E76" s="3"/>
      <c r="F76" s="3"/>
      <c r="G76" s="39"/>
      <c r="H76" s="48">
        <f t="shared" si="22"/>
        <v>0</v>
      </c>
      <c r="I76" s="48">
        <v>0</v>
      </c>
      <c r="J76" s="48"/>
      <c r="K76" s="48">
        <v>0</v>
      </c>
      <c r="L76" s="48">
        <v>0</v>
      </c>
      <c r="M76" s="48">
        <f t="shared" si="23"/>
        <v>0</v>
      </c>
      <c r="N76" s="48">
        <f t="shared" si="24"/>
        <v>0</v>
      </c>
      <c r="O76" s="48">
        <f t="shared" si="25"/>
        <v>0</v>
      </c>
      <c r="P76" s="48">
        <f t="shared" si="26"/>
        <v>0</v>
      </c>
      <c r="Q76" s="54">
        <f t="shared" si="27"/>
        <v>0</v>
      </c>
      <c r="R76" s="54">
        <f t="shared" si="28"/>
        <v>0</v>
      </c>
      <c r="S76" s="54">
        <f t="shared" si="29"/>
        <v>0</v>
      </c>
      <c r="T76" s="54">
        <f t="shared" si="30"/>
        <v>0</v>
      </c>
      <c r="U76" s="54">
        <f t="shared" si="31"/>
        <v>0</v>
      </c>
      <c r="V76" s="54">
        <f t="shared" si="32"/>
        <v>0</v>
      </c>
      <c r="W76" s="54">
        <f t="shared" si="33"/>
        <v>0</v>
      </c>
      <c r="X76" s="54">
        <f t="shared" si="34"/>
        <v>0</v>
      </c>
      <c r="Y76" s="54">
        <f t="shared" si="35"/>
        <v>0</v>
      </c>
      <c r="Z76" s="54">
        <f t="shared" si="36"/>
        <v>0</v>
      </c>
    </row>
    <row r="77" spans="1:26" x14ac:dyDescent="0.2">
      <c r="A77" s="3">
        <v>71</v>
      </c>
      <c r="B77" s="55" t="s">
        <v>94</v>
      </c>
      <c r="C77" s="45"/>
      <c r="D77" s="45"/>
      <c r="E77" s="3"/>
      <c r="F77" s="3"/>
      <c r="G77" s="39"/>
      <c r="H77" s="48">
        <f t="shared" si="22"/>
        <v>0</v>
      </c>
      <c r="I77" s="48">
        <v>0</v>
      </c>
      <c r="J77" s="48"/>
      <c r="K77" s="48">
        <v>0</v>
      </c>
      <c r="L77" s="48">
        <v>0</v>
      </c>
      <c r="M77" s="48">
        <f t="shared" si="23"/>
        <v>0</v>
      </c>
      <c r="N77" s="48">
        <f t="shared" si="24"/>
        <v>0</v>
      </c>
      <c r="O77" s="48">
        <f t="shared" si="25"/>
        <v>0</v>
      </c>
      <c r="P77" s="48">
        <f t="shared" si="26"/>
        <v>0</v>
      </c>
      <c r="Q77" s="54">
        <f t="shared" si="27"/>
        <v>0</v>
      </c>
      <c r="R77" s="54">
        <f t="shared" si="28"/>
        <v>0</v>
      </c>
      <c r="S77" s="54">
        <f t="shared" si="29"/>
        <v>0</v>
      </c>
      <c r="T77" s="54">
        <f t="shared" si="30"/>
        <v>0</v>
      </c>
      <c r="U77" s="54">
        <f t="shared" si="31"/>
        <v>0</v>
      </c>
      <c r="V77" s="54">
        <f t="shared" si="32"/>
        <v>0</v>
      </c>
      <c r="W77" s="54">
        <f t="shared" si="33"/>
        <v>0</v>
      </c>
      <c r="X77" s="54">
        <f t="shared" si="34"/>
        <v>0</v>
      </c>
      <c r="Y77" s="54">
        <f t="shared" si="35"/>
        <v>0</v>
      </c>
      <c r="Z77" s="54">
        <f t="shared" si="36"/>
        <v>0</v>
      </c>
    </row>
    <row r="78" spans="1:26" x14ac:dyDescent="0.2">
      <c r="A78" s="3">
        <v>72</v>
      </c>
      <c r="B78" s="53" t="s">
        <v>95</v>
      </c>
      <c r="C78" s="45"/>
      <c r="D78" s="45"/>
      <c r="E78" s="3"/>
      <c r="F78" s="3"/>
      <c r="G78" s="39"/>
      <c r="H78" s="48">
        <f t="shared" si="22"/>
        <v>0</v>
      </c>
      <c r="I78" s="48">
        <v>0</v>
      </c>
      <c r="J78" s="48"/>
      <c r="K78" s="48">
        <v>0</v>
      </c>
      <c r="L78" s="48">
        <v>0</v>
      </c>
      <c r="M78" s="48">
        <f t="shared" si="23"/>
        <v>0</v>
      </c>
      <c r="N78" s="48">
        <f t="shared" si="24"/>
        <v>0</v>
      </c>
      <c r="O78" s="48">
        <f t="shared" si="25"/>
        <v>0</v>
      </c>
      <c r="P78" s="48">
        <f t="shared" si="26"/>
        <v>0</v>
      </c>
      <c r="Q78" s="54">
        <f t="shared" si="27"/>
        <v>0</v>
      </c>
      <c r="R78" s="54">
        <f t="shared" si="28"/>
        <v>0</v>
      </c>
      <c r="S78" s="54">
        <f t="shared" si="29"/>
        <v>0</v>
      </c>
      <c r="T78" s="54">
        <f t="shared" si="30"/>
        <v>0</v>
      </c>
      <c r="U78" s="54">
        <f t="shared" si="31"/>
        <v>0</v>
      </c>
      <c r="V78" s="54">
        <f t="shared" si="32"/>
        <v>0</v>
      </c>
      <c r="W78" s="54">
        <f t="shared" si="33"/>
        <v>0</v>
      </c>
      <c r="X78" s="54">
        <f t="shared" si="34"/>
        <v>0</v>
      </c>
      <c r="Y78" s="54">
        <f t="shared" si="35"/>
        <v>0</v>
      </c>
      <c r="Z78" s="54">
        <f t="shared" si="36"/>
        <v>0</v>
      </c>
    </row>
    <row r="79" spans="1:26" x14ac:dyDescent="0.2">
      <c r="A79" s="3">
        <v>73</v>
      </c>
      <c r="B79" s="55" t="s">
        <v>47</v>
      </c>
      <c r="C79" s="45"/>
      <c r="D79" s="45"/>
      <c r="E79" s="3"/>
      <c r="F79" s="3"/>
      <c r="G79" s="39"/>
      <c r="H79" s="48">
        <f t="shared" si="22"/>
        <v>0</v>
      </c>
      <c r="I79" s="48">
        <v>0</v>
      </c>
      <c r="J79" s="48"/>
      <c r="K79" s="48">
        <v>0</v>
      </c>
      <c r="L79" s="48">
        <v>0</v>
      </c>
      <c r="M79" s="48">
        <f t="shared" si="23"/>
        <v>0</v>
      </c>
      <c r="N79" s="48">
        <f t="shared" si="24"/>
        <v>0</v>
      </c>
      <c r="O79" s="48">
        <f t="shared" si="25"/>
        <v>0</v>
      </c>
      <c r="P79" s="48">
        <f t="shared" si="26"/>
        <v>0</v>
      </c>
      <c r="Q79" s="54">
        <f t="shared" si="27"/>
        <v>0</v>
      </c>
      <c r="R79" s="54">
        <f t="shared" si="28"/>
        <v>0</v>
      </c>
      <c r="S79" s="54">
        <f t="shared" si="29"/>
        <v>0</v>
      </c>
      <c r="T79" s="54">
        <f t="shared" si="30"/>
        <v>0</v>
      </c>
      <c r="U79" s="54">
        <f t="shared" si="31"/>
        <v>0</v>
      </c>
      <c r="V79" s="54">
        <f t="shared" si="32"/>
        <v>0</v>
      </c>
      <c r="W79" s="54">
        <f t="shared" si="33"/>
        <v>0</v>
      </c>
      <c r="X79" s="54">
        <f t="shared" si="34"/>
        <v>0</v>
      </c>
      <c r="Y79" s="54">
        <f t="shared" si="35"/>
        <v>0</v>
      </c>
      <c r="Z79" s="54">
        <f t="shared" si="36"/>
        <v>0</v>
      </c>
    </row>
    <row r="80" spans="1:26" ht="28.5" customHeight="1" x14ac:dyDescent="0.2">
      <c r="A80" s="3">
        <v>74</v>
      </c>
      <c r="B80" s="44" t="s">
        <v>98</v>
      </c>
      <c r="C80" s="45"/>
      <c r="D80" s="45"/>
      <c r="E80" s="3"/>
      <c r="F80" s="3"/>
      <c r="G80" s="39"/>
      <c r="H80" s="48">
        <v>101470000</v>
      </c>
      <c r="I80" s="48"/>
      <c r="J80" s="48"/>
      <c r="K80" s="48"/>
      <c r="L80" s="48"/>
      <c r="M80" s="48">
        <f t="shared" si="23"/>
        <v>25367500</v>
      </c>
      <c r="N80" s="48">
        <f t="shared" si="24"/>
        <v>25367500</v>
      </c>
      <c r="O80" s="48">
        <f t="shared" si="25"/>
        <v>25367500</v>
      </c>
      <c r="P80" s="48">
        <f t="shared" si="26"/>
        <v>25367500</v>
      </c>
      <c r="Q80" s="54">
        <f t="shared" si="27"/>
        <v>0</v>
      </c>
      <c r="R80" s="54">
        <f t="shared" si="28"/>
        <v>0</v>
      </c>
      <c r="S80" s="54">
        <f t="shared" si="29"/>
        <v>0</v>
      </c>
      <c r="T80" s="54">
        <f t="shared" si="30"/>
        <v>0</v>
      </c>
      <c r="U80" s="54">
        <f t="shared" si="31"/>
        <v>0</v>
      </c>
      <c r="V80" s="54">
        <v>0</v>
      </c>
      <c r="W80" s="54">
        <v>0</v>
      </c>
      <c r="X80" s="54">
        <v>0</v>
      </c>
      <c r="Y80" s="54">
        <v>0</v>
      </c>
      <c r="Z80" s="54">
        <v>0</v>
      </c>
    </row>
    <row r="81" spans="1:26" s="42" customFormat="1" ht="15.75" x14ac:dyDescent="0.25">
      <c r="A81" s="6"/>
      <c r="B81" s="56" t="s">
        <v>70</v>
      </c>
      <c r="C81" s="3">
        <f>SUM(C7:C80)</f>
        <v>8397563</v>
      </c>
      <c r="D81" s="3">
        <f>SUM(D7:D80)</f>
        <v>7052450</v>
      </c>
      <c r="E81" s="3">
        <f t="shared" ref="E81" si="37">C81/(C81+D81)</f>
        <v>0.54353112842040974</v>
      </c>
      <c r="F81" s="3">
        <f t="shared" ref="F81" si="38">1-E81</f>
        <v>0.45646887157959026</v>
      </c>
      <c r="G81" s="41">
        <f t="shared" ref="G81" si="39">SUM(G7:G80)</f>
        <v>822494</v>
      </c>
      <c r="H81" s="57">
        <f t="shared" ref="H81:Z81" si="40">SUM(H7:H80)</f>
        <v>4808457629.9955301</v>
      </c>
      <c r="I81" s="57">
        <f t="shared" si="40"/>
        <v>2675213617.9400001</v>
      </c>
      <c r="J81" s="57">
        <f t="shared" si="40"/>
        <v>291240566.40000004</v>
      </c>
      <c r="K81" s="57">
        <f t="shared" si="40"/>
        <v>333040436.14399987</v>
      </c>
      <c r="L81" s="57">
        <f t="shared" si="40"/>
        <v>1407493009.511529</v>
      </c>
      <c r="M81" s="57">
        <f t="shared" si="40"/>
        <v>1202114407.53</v>
      </c>
      <c r="N81" s="57">
        <f t="shared" si="40"/>
        <v>1202114407.53</v>
      </c>
      <c r="O81" s="57">
        <f t="shared" si="40"/>
        <v>1202114407.53</v>
      </c>
      <c r="P81" s="57">
        <f t="shared" si="40"/>
        <v>1202114407.4055293</v>
      </c>
      <c r="Q81" s="57">
        <f t="shared" si="40"/>
        <v>2458943616.0700002</v>
      </c>
      <c r="R81" s="57">
        <f t="shared" si="40"/>
        <v>614735904.11000001</v>
      </c>
      <c r="S81" s="57">
        <f t="shared" si="40"/>
        <v>614735904.11000001</v>
      </c>
      <c r="T81" s="57">
        <f t="shared" si="40"/>
        <v>614735904.11000001</v>
      </c>
      <c r="U81" s="57">
        <f t="shared" si="40"/>
        <v>614735903.74000001</v>
      </c>
      <c r="V81" s="57">
        <f t="shared" si="40"/>
        <v>2248044013.9255295</v>
      </c>
      <c r="W81" s="57">
        <f t="shared" si="40"/>
        <v>562011003.42000008</v>
      </c>
      <c r="X81" s="57">
        <f t="shared" si="40"/>
        <v>562011003.42000008</v>
      </c>
      <c r="Y81" s="57">
        <f t="shared" si="40"/>
        <v>562011003.42000008</v>
      </c>
      <c r="Z81" s="57">
        <f t="shared" si="40"/>
        <v>562011003.66552925</v>
      </c>
    </row>
    <row r="82" spans="1:26" x14ac:dyDescent="0.2">
      <c r="H82" s="58"/>
      <c r="I82" s="58"/>
      <c r="J82" s="58"/>
      <c r="K82" s="58"/>
      <c r="L82" s="58"/>
      <c r="Q82" s="50">
        <f>Q81/H81</f>
        <v>0.51137886725483861</v>
      </c>
    </row>
    <row r="83" spans="1:26" x14ac:dyDescent="0.2">
      <c r="C83" s="43"/>
      <c r="D83" s="43"/>
      <c r="E83" s="43"/>
      <c r="F83" s="43"/>
      <c r="H83" s="58"/>
      <c r="I83" s="58"/>
      <c r="J83" s="58"/>
      <c r="K83" s="58"/>
      <c r="L83" s="58"/>
    </row>
  </sheetData>
  <mergeCells count="22">
    <mergeCell ref="V4:Z4"/>
    <mergeCell ref="V5:V6"/>
    <mergeCell ref="B4:B6"/>
    <mergeCell ref="H4:H6"/>
    <mergeCell ref="M5:M6"/>
    <mergeCell ref="W5:Z5"/>
    <mergeCell ref="M4:P4"/>
    <mergeCell ref="K5:L5"/>
    <mergeCell ref="I4:L4"/>
    <mergeCell ref="I5:I6"/>
    <mergeCell ref="J5:J6"/>
    <mergeCell ref="A4:A6"/>
    <mergeCell ref="C4:F4"/>
    <mergeCell ref="G4:G6"/>
    <mergeCell ref="Q4:U4"/>
    <mergeCell ref="C5:D5"/>
    <mergeCell ref="E5:F5"/>
    <mergeCell ref="Q5:Q6"/>
    <mergeCell ref="R5:U5"/>
    <mergeCell ref="N5:N6"/>
    <mergeCell ref="O5:O6"/>
    <mergeCell ref="P5:P6"/>
  </mergeCells>
  <pageMargins left="0.70866141732283472" right="0.70866141732283472" top="0.74803149606299213" bottom="0.74803149606299213" header="0.31496062992125984" footer="0.31496062992125984"/>
  <pageSetup paperSize="9" scale="29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U83"/>
  <sheetViews>
    <sheetView workbookViewId="0">
      <pane xSplit="2" ySplit="6" topLeftCell="G7" activePane="bottomRight" state="frozen"/>
      <selection pane="topRight" activeCell="C1" sqref="C1"/>
      <selection pane="bottomLeft" activeCell="A7" sqref="A7"/>
      <selection pane="bottomRight" activeCell="U81" sqref="A1:U81"/>
    </sheetView>
  </sheetViews>
  <sheetFormatPr defaultRowHeight="14.25" x14ac:dyDescent="0.2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32" customWidth="1"/>
    <col min="8" max="8" width="17.28515625" style="33" customWidth="1"/>
    <col min="9" max="9" width="18.42578125" style="33" customWidth="1"/>
    <col min="10" max="11" width="18" style="33" customWidth="1"/>
    <col min="12" max="12" width="18.42578125" style="12" customWidth="1"/>
    <col min="13" max="16" width="16" style="13" customWidth="1"/>
    <col min="17" max="17" width="16" style="12" customWidth="1"/>
    <col min="18" max="21" width="16" style="13" customWidth="1"/>
    <col min="22" max="16384" width="9.140625" style="8"/>
  </cols>
  <sheetData>
    <row r="1" spans="1:21" x14ac:dyDescent="0.2">
      <c r="K1" s="34"/>
      <c r="P1" s="14"/>
      <c r="U1" s="14" t="s">
        <v>113</v>
      </c>
    </row>
    <row r="3" spans="1:21" s="15" customFormat="1" ht="15" x14ac:dyDescent="0.25">
      <c r="A3" s="8" t="s">
        <v>100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ht="58.5" customHeight="1" x14ac:dyDescent="0.2">
      <c r="A4" s="144"/>
      <c r="B4" s="145" t="s">
        <v>1</v>
      </c>
      <c r="C4" s="146" t="s">
        <v>79</v>
      </c>
      <c r="D4" s="147"/>
      <c r="E4" s="147"/>
      <c r="F4" s="148"/>
      <c r="G4" s="149" t="s">
        <v>76</v>
      </c>
      <c r="H4" s="137" t="s">
        <v>71</v>
      </c>
      <c r="I4" s="138"/>
      <c r="J4" s="138"/>
      <c r="K4" s="139"/>
      <c r="L4" s="142" t="s">
        <v>80</v>
      </c>
      <c r="M4" s="142"/>
      <c r="N4" s="142"/>
      <c r="O4" s="142"/>
      <c r="P4" s="142"/>
      <c r="Q4" s="130" t="s">
        <v>81</v>
      </c>
      <c r="R4" s="131"/>
      <c r="S4" s="131"/>
      <c r="T4" s="131"/>
      <c r="U4" s="132"/>
    </row>
    <row r="5" spans="1:21" s="18" customFormat="1" ht="15" customHeight="1" x14ac:dyDescent="0.2">
      <c r="A5" s="144"/>
      <c r="B5" s="145"/>
      <c r="C5" s="133" t="s">
        <v>99</v>
      </c>
      <c r="D5" s="134"/>
      <c r="E5" s="133" t="s">
        <v>87</v>
      </c>
      <c r="F5" s="134"/>
      <c r="G5" s="149"/>
      <c r="H5" s="143" t="s">
        <v>66</v>
      </c>
      <c r="I5" s="143" t="s">
        <v>67</v>
      </c>
      <c r="J5" s="143" t="s">
        <v>68</v>
      </c>
      <c r="K5" s="143" t="s">
        <v>69</v>
      </c>
      <c r="L5" s="135" t="s">
        <v>76</v>
      </c>
      <c r="M5" s="137" t="s">
        <v>65</v>
      </c>
      <c r="N5" s="138"/>
      <c r="O5" s="138"/>
      <c r="P5" s="139"/>
      <c r="Q5" s="140" t="s">
        <v>76</v>
      </c>
      <c r="R5" s="137" t="s">
        <v>65</v>
      </c>
      <c r="S5" s="138"/>
      <c r="T5" s="138"/>
      <c r="U5" s="139"/>
    </row>
    <row r="6" spans="1:21" s="21" customFormat="1" x14ac:dyDescent="0.2">
      <c r="A6" s="144"/>
      <c r="B6" s="145"/>
      <c r="C6" s="19" t="s">
        <v>72</v>
      </c>
      <c r="D6" s="19" t="s">
        <v>75</v>
      </c>
      <c r="E6" s="19" t="s">
        <v>72</v>
      </c>
      <c r="F6" s="19" t="s">
        <v>75</v>
      </c>
      <c r="G6" s="149"/>
      <c r="H6" s="143"/>
      <c r="I6" s="143"/>
      <c r="J6" s="143"/>
      <c r="K6" s="143"/>
      <c r="L6" s="136"/>
      <c r="M6" s="20" t="s">
        <v>66</v>
      </c>
      <c r="N6" s="20" t="s">
        <v>67</v>
      </c>
      <c r="O6" s="20" t="s">
        <v>68</v>
      </c>
      <c r="P6" s="20" t="s">
        <v>69</v>
      </c>
      <c r="Q6" s="141"/>
      <c r="R6" s="20" t="s">
        <v>66</v>
      </c>
      <c r="S6" s="20" t="s">
        <v>67</v>
      </c>
      <c r="T6" s="20" t="s">
        <v>68</v>
      </c>
      <c r="U6" s="20" t="s">
        <v>69</v>
      </c>
    </row>
    <row r="7" spans="1:21" ht="15" x14ac:dyDescent="0.2">
      <c r="A7" s="22">
        <v>1</v>
      </c>
      <c r="B7" s="1" t="s">
        <v>2</v>
      </c>
      <c r="C7" s="45">
        <v>222</v>
      </c>
      <c r="D7" s="45">
        <v>8167</v>
      </c>
      <c r="E7" s="23">
        <f t="shared" ref="E7:E37" si="0">C7/(C7+D7)</f>
        <v>2.6463225652640362E-2</v>
      </c>
      <c r="F7" s="23">
        <f t="shared" ref="F7:F37" si="1">1-E7</f>
        <v>0.97353677434735963</v>
      </c>
      <c r="G7" s="24">
        <v>4948182.78</v>
      </c>
      <c r="H7" s="24">
        <f t="shared" ref="H7:H38" si="2">ROUND(G7/4,2)</f>
        <v>1237045.7</v>
      </c>
      <c r="I7" s="24">
        <f>H7</f>
        <v>1237045.7</v>
      </c>
      <c r="J7" s="24">
        <f>H7</f>
        <v>1237045.7</v>
      </c>
      <c r="K7" s="24">
        <f t="shared" ref="K7:K38" si="3">G7-H7-I7-J7</f>
        <v>1237045.68</v>
      </c>
      <c r="L7" s="24">
        <f t="shared" ref="L7:L38" si="4">ROUND(G7*E7,2)</f>
        <v>130944.88</v>
      </c>
      <c r="M7" s="24">
        <f t="shared" ref="M7:M38" si="5">ROUND(H7*E7,2)</f>
        <v>32736.22</v>
      </c>
      <c r="N7" s="24">
        <f t="shared" ref="N7:N38" si="6">ROUND(I7*E7,2)</f>
        <v>32736.22</v>
      </c>
      <c r="O7" s="24">
        <f t="shared" ref="O7:O38" si="7">ROUND(J7*E7,2)</f>
        <v>32736.22</v>
      </c>
      <c r="P7" s="24">
        <f t="shared" ref="P7" si="8">L7-M7-N7-O7</f>
        <v>32736.22</v>
      </c>
      <c r="Q7" s="24">
        <f>R7+S7+T7+U7</f>
        <v>4817237.9000000004</v>
      </c>
      <c r="R7" s="24">
        <f t="shared" ref="R7:R38" si="9">H7-M7</f>
        <v>1204309.48</v>
      </c>
      <c r="S7" s="24">
        <f t="shared" ref="S7:S38" si="10">I7-N7</f>
        <v>1204309.48</v>
      </c>
      <c r="T7" s="24">
        <f t="shared" ref="T7:T38" si="11">J7-O7</f>
        <v>1204309.48</v>
      </c>
      <c r="U7" s="24">
        <f t="shared" ref="U7:U38" si="12">K7-P7</f>
        <v>1204309.46</v>
      </c>
    </row>
    <row r="8" spans="1:21" ht="15" x14ac:dyDescent="0.2">
      <c r="A8" s="22">
        <v>2</v>
      </c>
      <c r="B8" s="1" t="s">
        <v>3</v>
      </c>
      <c r="C8" s="45">
        <v>1082</v>
      </c>
      <c r="D8" s="45">
        <v>13789</v>
      </c>
      <c r="E8" s="23">
        <f t="shared" si="0"/>
        <v>7.2759061260170801E-2</v>
      </c>
      <c r="F8" s="23">
        <f t="shared" si="1"/>
        <v>0.92724093873982916</v>
      </c>
      <c r="G8" s="24">
        <v>12742129.9</v>
      </c>
      <c r="H8" s="24">
        <f t="shared" si="2"/>
        <v>3185532.48</v>
      </c>
      <c r="I8" s="24">
        <f t="shared" ref="I8:I71" si="13">H8</f>
        <v>3185532.48</v>
      </c>
      <c r="J8" s="24">
        <f t="shared" ref="J8:J71" si="14">H8</f>
        <v>3185532.48</v>
      </c>
      <c r="K8" s="24">
        <f t="shared" si="3"/>
        <v>3185532.4599999995</v>
      </c>
      <c r="L8" s="24">
        <f t="shared" si="4"/>
        <v>927105.41</v>
      </c>
      <c r="M8" s="24">
        <f t="shared" si="5"/>
        <v>231776.35</v>
      </c>
      <c r="N8" s="24">
        <f t="shared" si="6"/>
        <v>231776.35</v>
      </c>
      <c r="O8" s="24">
        <f t="shared" si="7"/>
        <v>231776.35</v>
      </c>
      <c r="P8" s="24">
        <f t="shared" ref="P8:P71" si="15">L8-M8-N8-O8</f>
        <v>231776.36000000007</v>
      </c>
      <c r="Q8" s="24">
        <f t="shared" ref="Q8:Q71" si="16">R8+S8+T8+U8</f>
        <v>11815024.49</v>
      </c>
      <c r="R8" s="24">
        <f t="shared" si="9"/>
        <v>2953756.13</v>
      </c>
      <c r="S8" s="24">
        <f t="shared" si="10"/>
        <v>2953756.13</v>
      </c>
      <c r="T8" s="24">
        <f t="shared" si="11"/>
        <v>2953756.13</v>
      </c>
      <c r="U8" s="24">
        <f t="shared" si="12"/>
        <v>2953756.0999999996</v>
      </c>
    </row>
    <row r="9" spans="1:21" ht="15" x14ac:dyDescent="0.2">
      <c r="A9" s="22">
        <v>3</v>
      </c>
      <c r="B9" s="1" t="s">
        <v>4</v>
      </c>
      <c r="C9" s="45">
        <v>17087</v>
      </c>
      <c r="D9" s="45">
        <v>474</v>
      </c>
      <c r="E9" s="23">
        <f t="shared" si="0"/>
        <v>0.97300837082170721</v>
      </c>
      <c r="F9" s="23">
        <f t="shared" si="1"/>
        <v>2.6991629178292786E-2</v>
      </c>
      <c r="G9" s="24">
        <v>7319254.9900000002</v>
      </c>
      <c r="H9" s="24">
        <f t="shared" si="2"/>
        <v>1829813.75</v>
      </c>
      <c r="I9" s="24">
        <f t="shared" si="13"/>
        <v>1829813.75</v>
      </c>
      <c r="J9" s="24">
        <f t="shared" si="14"/>
        <v>1829813.75</v>
      </c>
      <c r="K9" s="24">
        <f t="shared" si="3"/>
        <v>1829813.7400000002</v>
      </c>
      <c r="L9" s="24">
        <f t="shared" si="4"/>
        <v>7121696.3700000001</v>
      </c>
      <c r="M9" s="24">
        <f t="shared" si="5"/>
        <v>1780424.1</v>
      </c>
      <c r="N9" s="24">
        <f t="shared" si="6"/>
        <v>1780424.1</v>
      </c>
      <c r="O9" s="24">
        <f t="shared" si="7"/>
        <v>1780424.1</v>
      </c>
      <c r="P9" s="24">
        <f t="shared" si="15"/>
        <v>1780424.0699999994</v>
      </c>
      <c r="Q9" s="24">
        <f t="shared" si="16"/>
        <v>197558.62000000058</v>
      </c>
      <c r="R9" s="24">
        <f t="shared" si="9"/>
        <v>49389.649999999907</v>
      </c>
      <c r="S9" s="24">
        <f t="shared" si="10"/>
        <v>49389.649999999907</v>
      </c>
      <c r="T9" s="24">
        <f t="shared" si="11"/>
        <v>49389.649999999907</v>
      </c>
      <c r="U9" s="24">
        <f t="shared" si="12"/>
        <v>49389.670000000857</v>
      </c>
    </row>
    <row r="10" spans="1:21" ht="15" x14ac:dyDescent="0.2">
      <c r="A10" s="22">
        <v>4</v>
      </c>
      <c r="B10" s="1" t="s">
        <v>5</v>
      </c>
      <c r="C10" s="45">
        <v>1390</v>
      </c>
      <c r="D10" s="45">
        <v>11159</v>
      </c>
      <c r="E10" s="23">
        <f t="shared" si="0"/>
        <v>0.11076579807155949</v>
      </c>
      <c r="F10" s="23">
        <f t="shared" si="1"/>
        <v>0.88923420192844049</v>
      </c>
      <c r="G10" s="24">
        <v>8608004.3300000001</v>
      </c>
      <c r="H10" s="24">
        <f t="shared" si="2"/>
        <v>2152001.08</v>
      </c>
      <c r="I10" s="24">
        <f t="shared" si="13"/>
        <v>2152001.08</v>
      </c>
      <c r="J10" s="24">
        <f t="shared" si="14"/>
        <v>2152001.08</v>
      </c>
      <c r="K10" s="24">
        <f t="shared" si="3"/>
        <v>2152001.09</v>
      </c>
      <c r="L10" s="24">
        <f t="shared" si="4"/>
        <v>953472.47</v>
      </c>
      <c r="M10" s="24">
        <f t="shared" si="5"/>
        <v>238368.12</v>
      </c>
      <c r="N10" s="24">
        <f t="shared" si="6"/>
        <v>238368.12</v>
      </c>
      <c r="O10" s="24">
        <f t="shared" si="7"/>
        <v>238368.12</v>
      </c>
      <c r="P10" s="24">
        <f t="shared" si="15"/>
        <v>238368.11</v>
      </c>
      <c r="Q10" s="24">
        <f t="shared" si="16"/>
        <v>7654531.8599999994</v>
      </c>
      <c r="R10" s="24">
        <f t="shared" si="9"/>
        <v>1913632.96</v>
      </c>
      <c r="S10" s="24">
        <f t="shared" si="10"/>
        <v>1913632.96</v>
      </c>
      <c r="T10" s="24">
        <f t="shared" si="11"/>
        <v>1913632.96</v>
      </c>
      <c r="U10" s="24">
        <f t="shared" si="12"/>
        <v>1913632.98</v>
      </c>
    </row>
    <row r="11" spans="1:21" ht="15" x14ac:dyDescent="0.2">
      <c r="A11" s="22">
        <v>5</v>
      </c>
      <c r="B11" s="1" t="s">
        <v>6</v>
      </c>
      <c r="C11" s="45">
        <v>4114</v>
      </c>
      <c r="D11" s="45">
        <v>21091</v>
      </c>
      <c r="E11" s="23">
        <f t="shared" si="0"/>
        <v>0.16322158301924222</v>
      </c>
      <c r="F11" s="23">
        <f t="shared" si="1"/>
        <v>0.83677841698075772</v>
      </c>
      <c r="G11" s="24">
        <v>9248284.0600000005</v>
      </c>
      <c r="H11" s="24">
        <f t="shared" si="2"/>
        <v>2312071.02</v>
      </c>
      <c r="I11" s="24">
        <f t="shared" si="13"/>
        <v>2312071.02</v>
      </c>
      <c r="J11" s="24">
        <f t="shared" si="14"/>
        <v>2312071.02</v>
      </c>
      <c r="K11" s="24">
        <f t="shared" si="3"/>
        <v>2312071.0000000014</v>
      </c>
      <c r="L11" s="24">
        <f t="shared" si="4"/>
        <v>1509519.56</v>
      </c>
      <c r="M11" s="24">
        <f t="shared" si="5"/>
        <v>377379.89</v>
      </c>
      <c r="N11" s="24">
        <f t="shared" si="6"/>
        <v>377379.89</v>
      </c>
      <c r="O11" s="24">
        <f t="shared" si="7"/>
        <v>377379.89</v>
      </c>
      <c r="P11" s="24">
        <f t="shared" si="15"/>
        <v>377379.8899999999</v>
      </c>
      <c r="Q11" s="24">
        <f t="shared" si="16"/>
        <v>7738764.5000000009</v>
      </c>
      <c r="R11" s="24">
        <f t="shared" si="9"/>
        <v>1934691.13</v>
      </c>
      <c r="S11" s="24">
        <f t="shared" si="10"/>
        <v>1934691.13</v>
      </c>
      <c r="T11" s="24">
        <f t="shared" si="11"/>
        <v>1934691.13</v>
      </c>
      <c r="U11" s="24">
        <f t="shared" si="12"/>
        <v>1934691.1100000015</v>
      </c>
    </row>
    <row r="12" spans="1:21" ht="15" x14ac:dyDescent="0.2">
      <c r="A12" s="22">
        <v>6</v>
      </c>
      <c r="B12" s="1" t="s">
        <v>7</v>
      </c>
      <c r="C12" s="45">
        <v>194</v>
      </c>
      <c r="D12" s="45">
        <v>8108</v>
      </c>
      <c r="E12" s="23">
        <f t="shared" si="0"/>
        <v>2.3367863165502288E-2</v>
      </c>
      <c r="F12" s="23">
        <f t="shared" si="1"/>
        <v>0.97663213683449768</v>
      </c>
      <c r="G12" s="24">
        <v>4103188.94</v>
      </c>
      <c r="H12" s="24">
        <f t="shared" si="2"/>
        <v>1025797.24</v>
      </c>
      <c r="I12" s="24">
        <f t="shared" si="13"/>
        <v>1025797.24</v>
      </c>
      <c r="J12" s="24">
        <f t="shared" si="14"/>
        <v>1025797.24</v>
      </c>
      <c r="K12" s="24">
        <f t="shared" si="3"/>
        <v>1025797.2200000002</v>
      </c>
      <c r="L12" s="24">
        <f t="shared" si="4"/>
        <v>95882.76</v>
      </c>
      <c r="M12" s="24">
        <f t="shared" si="5"/>
        <v>23970.69</v>
      </c>
      <c r="N12" s="24">
        <f t="shared" si="6"/>
        <v>23970.69</v>
      </c>
      <c r="O12" s="24">
        <f t="shared" si="7"/>
        <v>23970.69</v>
      </c>
      <c r="P12" s="24">
        <f t="shared" si="15"/>
        <v>23970.689999999991</v>
      </c>
      <c r="Q12" s="24">
        <f t="shared" si="16"/>
        <v>4007306.1800000006</v>
      </c>
      <c r="R12" s="24">
        <f t="shared" si="9"/>
        <v>1001826.55</v>
      </c>
      <c r="S12" s="24">
        <f t="shared" si="10"/>
        <v>1001826.55</v>
      </c>
      <c r="T12" s="24">
        <f t="shared" si="11"/>
        <v>1001826.55</v>
      </c>
      <c r="U12" s="24">
        <f t="shared" si="12"/>
        <v>1001826.5300000003</v>
      </c>
    </row>
    <row r="13" spans="1:21" ht="15" x14ac:dyDescent="0.2">
      <c r="A13" s="22">
        <v>7</v>
      </c>
      <c r="B13" s="1" t="s">
        <v>8</v>
      </c>
      <c r="C13" s="45">
        <v>9931</v>
      </c>
      <c r="D13" s="45">
        <v>16516</v>
      </c>
      <c r="E13" s="23">
        <f t="shared" si="0"/>
        <v>0.37550572843800811</v>
      </c>
      <c r="F13" s="23">
        <f t="shared" si="1"/>
        <v>0.62449427156199189</v>
      </c>
      <c r="G13" s="24">
        <v>11870142.73</v>
      </c>
      <c r="H13" s="24">
        <f t="shared" si="2"/>
        <v>2967535.68</v>
      </c>
      <c r="I13" s="24">
        <f t="shared" si="13"/>
        <v>2967535.68</v>
      </c>
      <c r="J13" s="24">
        <f t="shared" si="14"/>
        <v>2967535.68</v>
      </c>
      <c r="K13" s="24">
        <f t="shared" si="3"/>
        <v>2967535.6900000009</v>
      </c>
      <c r="L13" s="24">
        <f t="shared" si="4"/>
        <v>4457306.59</v>
      </c>
      <c r="M13" s="24">
        <f t="shared" si="5"/>
        <v>1114326.6499999999</v>
      </c>
      <c r="N13" s="24">
        <f t="shared" si="6"/>
        <v>1114326.6499999999</v>
      </c>
      <c r="O13" s="24">
        <f t="shared" si="7"/>
        <v>1114326.6499999999</v>
      </c>
      <c r="P13" s="24">
        <f t="shared" si="15"/>
        <v>1114326.6400000001</v>
      </c>
      <c r="Q13" s="24">
        <f t="shared" si="16"/>
        <v>7412836.1400000015</v>
      </c>
      <c r="R13" s="24">
        <f t="shared" si="9"/>
        <v>1853209.0300000003</v>
      </c>
      <c r="S13" s="24">
        <f t="shared" si="10"/>
        <v>1853209.0300000003</v>
      </c>
      <c r="T13" s="24">
        <f t="shared" si="11"/>
        <v>1853209.0300000003</v>
      </c>
      <c r="U13" s="24">
        <f t="shared" si="12"/>
        <v>1853209.0500000007</v>
      </c>
    </row>
    <row r="14" spans="1:21" ht="15" x14ac:dyDescent="0.2">
      <c r="A14" s="22">
        <v>8</v>
      </c>
      <c r="B14" s="1" t="s">
        <v>9</v>
      </c>
      <c r="C14" s="45">
        <v>1017</v>
      </c>
      <c r="D14" s="45">
        <v>19151</v>
      </c>
      <c r="E14" s="23">
        <f t="shared" si="0"/>
        <v>5.0426418088060296E-2</v>
      </c>
      <c r="F14" s="23">
        <f t="shared" si="1"/>
        <v>0.94957358191193975</v>
      </c>
      <c r="G14" s="24">
        <v>8250986.4199999999</v>
      </c>
      <c r="H14" s="24">
        <f t="shared" si="2"/>
        <v>2062746.61</v>
      </c>
      <c r="I14" s="24">
        <f t="shared" si="13"/>
        <v>2062746.61</v>
      </c>
      <c r="J14" s="24">
        <f t="shared" si="14"/>
        <v>2062746.61</v>
      </c>
      <c r="K14" s="24">
        <f t="shared" si="3"/>
        <v>2062746.5899999992</v>
      </c>
      <c r="L14" s="24">
        <f t="shared" si="4"/>
        <v>416067.69</v>
      </c>
      <c r="M14" s="24">
        <f t="shared" si="5"/>
        <v>104016.92</v>
      </c>
      <c r="N14" s="24">
        <f t="shared" si="6"/>
        <v>104016.92</v>
      </c>
      <c r="O14" s="24">
        <f t="shared" si="7"/>
        <v>104016.92</v>
      </c>
      <c r="P14" s="24">
        <f t="shared" si="15"/>
        <v>104016.93000000004</v>
      </c>
      <c r="Q14" s="24">
        <f t="shared" si="16"/>
        <v>7834918.7299999995</v>
      </c>
      <c r="R14" s="24">
        <f t="shared" si="9"/>
        <v>1958729.6900000002</v>
      </c>
      <c r="S14" s="24">
        <f t="shared" si="10"/>
        <v>1958729.6900000002</v>
      </c>
      <c r="T14" s="24">
        <f t="shared" si="11"/>
        <v>1958729.6900000002</v>
      </c>
      <c r="U14" s="24">
        <f t="shared" si="12"/>
        <v>1958729.6599999992</v>
      </c>
    </row>
    <row r="15" spans="1:21" ht="15" x14ac:dyDescent="0.2">
      <c r="A15" s="22">
        <v>9</v>
      </c>
      <c r="B15" s="1" t="s">
        <v>10</v>
      </c>
      <c r="C15" s="45">
        <v>42487</v>
      </c>
      <c r="D15" s="45">
        <v>4862</v>
      </c>
      <c r="E15" s="23">
        <f t="shared" si="0"/>
        <v>0.89731567720543204</v>
      </c>
      <c r="F15" s="23">
        <f t="shared" si="1"/>
        <v>0.10268432279456796</v>
      </c>
      <c r="G15" s="24">
        <v>14357986.710000001</v>
      </c>
      <c r="H15" s="24">
        <f t="shared" si="2"/>
        <v>3589496.68</v>
      </c>
      <c r="I15" s="24">
        <f t="shared" si="13"/>
        <v>3589496.68</v>
      </c>
      <c r="J15" s="24">
        <f t="shared" si="14"/>
        <v>3589496.68</v>
      </c>
      <c r="K15" s="24">
        <f t="shared" si="3"/>
        <v>3589496.6700000013</v>
      </c>
      <c r="L15" s="24">
        <f t="shared" si="4"/>
        <v>12883646.57</v>
      </c>
      <c r="M15" s="24">
        <f t="shared" si="5"/>
        <v>3220911.64</v>
      </c>
      <c r="N15" s="24">
        <f t="shared" si="6"/>
        <v>3220911.64</v>
      </c>
      <c r="O15" s="24">
        <f t="shared" si="7"/>
        <v>3220911.64</v>
      </c>
      <c r="P15" s="24">
        <f t="shared" si="15"/>
        <v>3220911.649999999</v>
      </c>
      <c r="Q15" s="24">
        <f t="shared" si="16"/>
        <v>1474340.1400000025</v>
      </c>
      <c r="R15" s="24">
        <f t="shared" si="9"/>
        <v>368585.04000000004</v>
      </c>
      <c r="S15" s="24">
        <f t="shared" si="10"/>
        <v>368585.04000000004</v>
      </c>
      <c r="T15" s="24">
        <f t="shared" si="11"/>
        <v>368585.04000000004</v>
      </c>
      <c r="U15" s="24">
        <f t="shared" si="12"/>
        <v>368585.02000000235</v>
      </c>
    </row>
    <row r="16" spans="1:21" ht="15.75" customHeight="1" x14ac:dyDescent="0.2">
      <c r="A16" s="22">
        <v>10</v>
      </c>
      <c r="B16" s="1" t="s">
        <v>54</v>
      </c>
      <c r="C16" s="45">
        <v>2504</v>
      </c>
      <c r="D16" s="45">
        <v>26391</v>
      </c>
      <c r="E16" s="23">
        <f t="shared" si="0"/>
        <v>8.6658591451808265E-2</v>
      </c>
      <c r="F16" s="23">
        <f t="shared" si="1"/>
        <v>0.91334140854819168</v>
      </c>
      <c r="G16" s="24">
        <v>15153815.93</v>
      </c>
      <c r="H16" s="24">
        <f t="shared" si="2"/>
        <v>3788453.98</v>
      </c>
      <c r="I16" s="24">
        <f t="shared" si="13"/>
        <v>3788453.98</v>
      </c>
      <c r="J16" s="24">
        <f t="shared" si="14"/>
        <v>3788453.98</v>
      </c>
      <c r="K16" s="24">
        <f t="shared" si="3"/>
        <v>3788453.9899999988</v>
      </c>
      <c r="L16" s="24">
        <f t="shared" si="4"/>
        <v>1313208.3400000001</v>
      </c>
      <c r="M16" s="24">
        <f t="shared" si="5"/>
        <v>328302.09000000003</v>
      </c>
      <c r="N16" s="24">
        <f t="shared" si="6"/>
        <v>328302.09000000003</v>
      </c>
      <c r="O16" s="24">
        <f t="shared" si="7"/>
        <v>328302.09000000003</v>
      </c>
      <c r="P16" s="24">
        <f t="shared" si="15"/>
        <v>328302.06999999989</v>
      </c>
      <c r="Q16" s="24">
        <f t="shared" si="16"/>
        <v>13840607.59</v>
      </c>
      <c r="R16" s="24">
        <f t="shared" si="9"/>
        <v>3460151.89</v>
      </c>
      <c r="S16" s="24">
        <f t="shared" si="10"/>
        <v>3460151.89</v>
      </c>
      <c r="T16" s="24">
        <f t="shared" si="11"/>
        <v>3460151.89</v>
      </c>
      <c r="U16" s="24">
        <f t="shared" si="12"/>
        <v>3460151.919999999</v>
      </c>
    </row>
    <row r="17" spans="1:21" ht="15" x14ac:dyDescent="0.2">
      <c r="A17" s="22">
        <v>11</v>
      </c>
      <c r="B17" s="1" t="s">
        <v>11</v>
      </c>
      <c r="C17" s="45">
        <v>13349</v>
      </c>
      <c r="D17" s="45">
        <v>623</v>
      </c>
      <c r="E17" s="23">
        <f t="shared" si="0"/>
        <v>0.95541082164328661</v>
      </c>
      <c r="F17" s="23">
        <f t="shared" si="1"/>
        <v>4.4589178356713388E-2</v>
      </c>
      <c r="G17" s="24">
        <v>7740872.9500000002</v>
      </c>
      <c r="H17" s="24">
        <f t="shared" si="2"/>
        <v>1935218.24</v>
      </c>
      <c r="I17" s="24">
        <f t="shared" si="13"/>
        <v>1935218.24</v>
      </c>
      <c r="J17" s="24">
        <f t="shared" si="14"/>
        <v>1935218.24</v>
      </c>
      <c r="K17" s="24">
        <f t="shared" si="3"/>
        <v>1935218.2299999997</v>
      </c>
      <c r="L17" s="24">
        <f t="shared" si="4"/>
        <v>7395713.79</v>
      </c>
      <c r="M17" s="24">
        <f t="shared" si="5"/>
        <v>1848928.45</v>
      </c>
      <c r="N17" s="24">
        <f t="shared" si="6"/>
        <v>1848928.45</v>
      </c>
      <c r="O17" s="24">
        <f t="shared" si="7"/>
        <v>1848928.45</v>
      </c>
      <c r="P17" s="24">
        <f t="shared" si="15"/>
        <v>1848928.4399999997</v>
      </c>
      <c r="Q17" s="24">
        <f t="shared" si="16"/>
        <v>345159.16000000015</v>
      </c>
      <c r="R17" s="24">
        <f t="shared" si="9"/>
        <v>86289.790000000037</v>
      </c>
      <c r="S17" s="24">
        <f t="shared" si="10"/>
        <v>86289.790000000037</v>
      </c>
      <c r="T17" s="24">
        <f t="shared" si="11"/>
        <v>86289.790000000037</v>
      </c>
      <c r="U17" s="24">
        <f t="shared" si="12"/>
        <v>86289.790000000037</v>
      </c>
    </row>
    <row r="18" spans="1:21" ht="15" x14ac:dyDescent="0.2">
      <c r="A18" s="22">
        <v>12</v>
      </c>
      <c r="B18" s="1" t="s">
        <v>12</v>
      </c>
      <c r="C18" s="45">
        <v>5281</v>
      </c>
      <c r="D18" s="45">
        <v>10241</v>
      </c>
      <c r="E18" s="23">
        <f t="shared" si="0"/>
        <v>0.34022677490014175</v>
      </c>
      <c r="F18" s="23">
        <f t="shared" si="1"/>
        <v>0.65977322509985825</v>
      </c>
      <c r="G18" s="24">
        <v>12654543.949999999</v>
      </c>
      <c r="H18" s="24">
        <f t="shared" si="2"/>
        <v>3163635.99</v>
      </c>
      <c r="I18" s="24">
        <f t="shared" si="13"/>
        <v>3163635.99</v>
      </c>
      <c r="J18" s="24">
        <f t="shared" si="14"/>
        <v>3163635.99</v>
      </c>
      <c r="K18" s="24">
        <f t="shared" si="3"/>
        <v>3163635.9799999986</v>
      </c>
      <c r="L18" s="24">
        <f t="shared" si="4"/>
        <v>4305414.68</v>
      </c>
      <c r="M18" s="24">
        <f t="shared" si="5"/>
        <v>1076353.67</v>
      </c>
      <c r="N18" s="24">
        <f t="shared" si="6"/>
        <v>1076353.67</v>
      </c>
      <c r="O18" s="24">
        <f t="shared" si="7"/>
        <v>1076353.67</v>
      </c>
      <c r="P18" s="24">
        <f t="shared" si="15"/>
        <v>1076353.67</v>
      </c>
      <c r="Q18" s="24">
        <f t="shared" si="16"/>
        <v>8349129.2699999996</v>
      </c>
      <c r="R18" s="24">
        <f t="shared" si="9"/>
        <v>2087282.3200000003</v>
      </c>
      <c r="S18" s="24">
        <f t="shared" si="10"/>
        <v>2087282.3200000003</v>
      </c>
      <c r="T18" s="24">
        <f t="shared" si="11"/>
        <v>2087282.3200000003</v>
      </c>
      <c r="U18" s="24">
        <f t="shared" si="12"/>
        <v>2087282.3099999987</v>
      </c>
    </row>
    <row r="19" spans="1:21" ht="15" x14ac:dyDescent="0.2">
      <c r="A19" s="22">
        <v>13</v>
      </c>
      <c r="B19" s="1" t="s">
        <v>13</v>
      </c>
      <c r="C19" s="45">
        <v>765</v>
      </c>
      <c r="D19" s="45">
        <v>14441</v>
      </c>
      <c r="E19" s="23">
        <f t="shared" si="0"/>
        <v>5.0309088517690385E-2</v>
      </c>
      <c r="F19" s="23">
        <f t="shared" si="1"/>
        <v>0.94969091148230966</v>
      </c>
      <c r="G19" s="24">
        <v>11690207.289999999</v>
      </c>
      <c r="H19" s="24">
        <f t="shared" si="2"/>
        <v>2922551.82</v>
      </c>
      <c r="I19" s="24">
        <f t="shared" si="13"/>
        <v>2922551.82</v>
      </c>
      <c r="J19" s="24">
        <f t="shared" si="14"/>
        <v>2922551.82</v>
      </c>
      <c r="K19" s="24">
        <f t="shared" si="3"/>
        <v>2922551.8299999987</v>
      </c>
      <c r="L19" s="24">
        <f t="shared" si="4"/>
        <v>588123.67000000004</v>
      </c>
      <c r="M19" s="24">
        <f t="shared" si="5"/>
        <v>147030.92000000001</v>
      </c>
      <c r="N19" s="24">
        <f t="shared" si="6"/>
        <v>147030.92000000001</v>
      </c>
      <c r="O19" s="24">
        <f t="shared" si="7"/>
        <v>147030.92000000001</v>
      </c>
      <c r="P19" s="24">
        <f t="shared" si="15"/>
        <v>147030.90999999995</v>
      </c>
      <c r="Q19" s="24">
        <f t="shared" si="16"/>
        <v>11102083.619999997</v>
      </c>
      <c r="R19" s="24">
        <f t="shared" si="9"/>
        <v>2775520.9</v>
      </c>
      <c r="S19" s="24">
        <f t="shared" si="10"/>
        <v>2775520.9</v>
      </c>
      <c r="T19" s="24">
        <f t="shared" si="11"/>
        <v>2775520.9</v>
      </c>
      <c r="U19" s="24">
        <f t="shared" si="12"/>
        <v>2775520.9199999985</v>
      </c>
    </row>
    <row r="20" spans="1:21" ht="15" x14ac:dyDescent="0.2">
      <c r="A20" s="22">
        <v>14</v>
      </c>
      <c r="B20" s="1" t="s">
        <v>14</v>
      </c>
      <c r="C20" s="45">
        <v>146</v>
      </c>
      <c r="D20" s="45">
        <v>10746</v>
      </c>
      <c r="E20" s="23">
        <f t="shared" si="0"/>
        <v>1.3404333455747338E-2</v>
      </c>
      <c r="F20" s="23">
        <f t="shared" si="1"/>
        <v>0.98659566654425268</v>
      </c>
      <c r="G20" s="24">
        <v>5849188.9100000001</v>
      </c>
      <c r="H20" s="24">
        <f t="shared" si="2"/>
        <v>1462297.23</v>
      </c>
      <c r="I20" s="24">
        <f t="shared" si="13"/>
        <v>1462297.23</v>
      </c>
      <c r="J20" s="24">
        <f t="shared" si="14"/>
        <v>1462297.23</v>
      </c>
      <c r="K20" s="24">
        <f t="shared" si="3"/>
        <v>1462297.2199999997</v>
      </c>
      <c r="L20" s="24">
        <f t="shared" si="4"/>
        <v>78404.479999999996</v>
      </c>
      <c r="M20" s="24">
        <f t="shared" si="5"/>
        <v>19601.12</v>
      </c>
      <c r="N20" s="24">
        <f t="shared" si="6"/>
        <v>19601.12</v>
      </c>
      <c r="O20" s="24">
        <f t="shared" si="7"/>
        <v>19601.12</v>
      </c>
      <c r="P20" s="24">
        <f t="shared" si="15"/>
        <v>19601.120000000006</v>
      </c>
      <c r="Q20" s="24">
        <f t="shared" si="16"/>
        <v>5770784.4299999997</v>
      </c>
      <c r="R20" s="24">
        <f t="shared" si="9"/>
        <v>1442696.1099999999</v>
      </c>
      <c r="S20" s="24">
        <f t="shared" si="10"/>
        <v>1442696.1099999999</v>
      </c>
      <c r="T20" s="24">
        <f t="shared" si="11"/>
        <v>1442696.1099999999</v>
      </c>
      <c r="U20" s="24">
        <f t="shared" si="12"/>
        <v>1442696.0999999996</v>
      </c>
    </row>
    <row r="21" spans="1:21" ht="15" x14ac:dyDescent="0.2">
      <c r="A21" s="22">
        <v>15</v>
      </c>
      <c r="B21" s="1" t="s">
        <v>15</v>
      </c>
      <c r="C21" s="45">
        <v>16169</v>
      </c>
      <c r="D21" s="45">
        <v>1386</v>
      </c>
      <c r="E21" s="23">
        <f t="shared" si="0"/>
        <v>0.92104813443463396</v>
      </c>
      <c r="F21" s="23">
        <f t="shared" si="1"/>
        <v>7.8951865565366042E-2</v>
      </c>
      <c r="G21" s="24">
        <v>5129621.63</v>
      </c>
      <c r="H21" s="24">
        <f t="shared" si="2"/>
        <v>1282405.4099999999</v>
      </c>
      <c r="I21" s="24">
        <f t="shared" si="13"/>
        <v>1282405.4099999999</v>
      </c>
      <c r="J21" s="24">
        <f t="shared" si="14"/>
        <v>1282405.4099999999</v>
      </c>
      <c r="K21" s="24">
        <f t="shared" si="3"/>
        <v>1282405.3999999997</v>
      </c>
      <c r="L21" s="24">
        <f t="shared" si="4"/>
        <v>4724628.43</v>
      </c>
      <c r="M21" s="24">
        <f t="shared" si="5"/>
        <v>1181157.1100000001</v>
      </c>
      <c r="N21" s="24">
        <f t="shared" si="6"/>
        <v>1181157.1100000001</v>
      </c>
      <c r="O21" s="24">
        <f t="shared" si="7"/>
        <v>1181157.1100000001</v>
      </c>
      <c r="P21" s="24">
        <f t="shared" si="15"/>
        <v>1181157.0999999989</v>
      </c>
      <c r="Q21" s="24">
        <f t="shared" si="16"/>
        <v>404993.20000000019</v>
      </c>
      <c r="R21" s="24">
        <f t="shared" si="9"/>
        <v>101248.29999999981</v>
      </c>
      <c r="S21" s="24">
        <f t="shared" si="10"/>
        <v>101248.29999999981</v>
      </c>
      <c r="T21" s="24">
        <f t="shared" si="11"/>
        <v>101248.29999999981</v>
      </c>
      <c r="U21" s="24">
        <f t="shared" si="12"/>
        <v>101248.30000000075</v>
      </c>
    </row>
    <row r="22" spans="1:21" ht="15" x14ac:dyDescent="0.2">
      <c r="A22" s="22">
        <v>16</v>
      </c>
      <c r="B22" s="1" t="s">
        <v>16</v>
      </c>
      <c r="C22" s="45">
        <v>833</v>
      </c>
      <c r="D22" s="45">
        <v>9705</v>
      </c>
      <c r="E22" s="23">
        <f t="shared" si="0"/>
        <v>7.9047257544126018E-2</v>
      </c>
      <c r="F22" s="23">
        <f t="shared" si="1"/>
        <v>0.920952742455874</v>
      </c>
      <c r="G22" s="24">
        <v>5499122.5999999996</v>
      </c>
      <c r="H22" s="24">
        <f t="shared" si="2"/>
        <v>1374780.65</v>
      </c>
      <c r="I22" s="24">
        <f t="shared" si="13"/>
        <v>1374780.65</v>
      </c>
      <c r="J22" s="24">
        <f t="shared" si="14"/>
        <v>1374780.65</v>
      </c>
      <c r="K22" s="24">
        <f t="shared" si="3"/>
        <v>1374780.65</v>
      </c>
      <c r="L22" s="24">
        <f t="shared" si="4"/>
        <v>434690.56</v>
      </c>
      <c r="M22" s="24">
        <f t="shared" si="5"/>
        <v>108672.64</v>
      </c>
      <c r="N22" s="24">
        <f t="shared" si="6"/>
        <v>108672.64</v>
      </c>
      <c r="O22" s="24">
        <f t="shared" si="7"/>
        <v>108672.64</v>
      </c>
      <c r="P22" s="24">
        <f t="shared" si="15"/>
        <v>108672.63999999997</v>
      </c>
      <c r="Q22" s="24">
        <f t="shared" si="16"/>
        <v>5064432.04</v>
      </c>
      <c r="R22" s="24">
        <f t="shared" si="9"/>
        <v>1266108.01</v>
      </c>
      <c r="S22" s="24">
        <f t="shared" si="10"/>
        <v>1266108.01</v>
      </c>
      <c r="T22" s="24">
        <f t="shared" si="11"/>
        <v>1266108.01</v>
      </c>
      <c r="U22" s="24">
        <f t="shared" si="12"/>
        <v>1266108.01</v>
      </c>
    </row>
    <row r="23" spans="1:21" ht="15" x14ac:dyDescent="0.2">
      <c r="A23" s="22">
        <v>17</v>
      </c>
      <c r="B23" s="1" t="s">
        <v>17</v>
      </c>
      <c r="C23" s="45">
        <v>93</v>
      </c>
      <c r="D23" s="45">
        <v>9525</v>
      </c>
      <c r="E23" s="23">
        <f t="shared" si="0"/>
        <v>9.6693699313786657E-3</v>
      </c>
      <c r="F23" s="23">
        <f t="shared" si="1"/>
        <v>0.99033063006862132</v>
      </c>
      <c r="G23" s="24">
        <v>6474345.4299999997</v>
      </c>
      <c r="H23" s="24">
        <f t="shared" si="2"/>
        <v>1618586.36</v>
      </c>
      <c r="I23" s="24">
        <f t="shared" si="13"/>
        <v>1618586.36</v>
      </c>
      <c r="J23" s="24">
        <f t="shared" si="14"/>
        <v>1618586.36</v>
      </c>
      <c r="K23" s="24">
        <f t="shared" si="3"/>
        <v>1618586.3499999989</v>
      </c>
      <c r="L23" s="24">
        <f t="shared" si="4"/>
        <v>62602.84</v>
      </c>
      <c r="M23" s="24">
        <f t="shared" si="5"/>
        <v>15650.71</v>
      </c>
      <c r="N23" s="24">
        <f t="shared" si="6"/>
        <v>15650.71</v>
      </c>
      <c r="O23" s="24">
        <f t="shared" si="7"/>
        <v>15650.71</v>
      </c>
      <c r="P23" s="24">
        <f t="shared" si="15"/>
        <v>15650.71</v>
      </c>
      <c r="Q23" s="24">
        <f t="shared" si="16"/>
        <v>6411742.5899999989</v>
      </c>
      <c r="R23" s="24">
        <f t="shared" si="9"/>
        <v>1602935.6500000001</v>
      </c>
      <c r="S23" s="24">
        <f t="shared" si="10"/>
        <v>1602935.6500000001</v>
      </c>
      <c r="T23" s="24">
        <f t="shared" si="11"/>
        <v>1602935.6500000001</v>
      </c>
      <c r="U23" s="24">
        <f t="shared" si="12"/>
        <v>1602935.639999999</v>
      </c>
    </row>
    <row r="24" spans="1:21" ht="15" x14ac:dyDescent="0.2">
      <c r="A24" s="22">
        <v>18</v>
      </c>
      <c r="B24" s="1" t="s">
        <v>18</v>
      </c>
      <c r="C24" s="45">
        <v>1178</v>
      </c>
      <c r="D24" s="45">
        <v>13087</v>
      </c>
      <c r="E24" s="23">
        <f t="shared" si="0"/>
        <v>8.2579740623904663E-2</v>
      </c>
      <c r="F24" s="23">
        <f t="shared" si="1"/>
        <v>0.91742025937609539</v>
      </c>
      <c r="G24" s="24">
        <v>9390735.6600000001</v>
      </c>
      <c r="H24" s="24">
        <f t="shared" si="2"/>
        <v>2347683.92</v>
      </c>
      <c r="I24" s="24">
        <f t="shared" si="13"/>
        <v>2347683.92</v>
      </c>
      <c r="J24" s="24">
        <f t="shared" si="14"/>
        <v>2347683.92</v>
      </c>
      <c r="K24" s="24">
        <f t="shared" si="3"/>
        <v>2347683.9000000004</v>
      </c>
      <c r="L24" s="24">
        <f t="shared" si="4"/>
        <v>775484.52</v>
      </c>
      <c r="M24" s="24">
        <f t="shared" si="5"/>
        <v>193871.13</v>
      </c>
      <c r="N24" s="24">
        <f t="shared" si="6"/>
        <v>193871.13</v>
      </c>
      <c r="O24" s="24">
        <f t="shared" si="7"/>
        <v>193871.13</v>
      </c>
      <c r="P24" s="24">
        <f t="shared" si="15"/>
        <v>193871.13</v>
      </c>
      <c r="Q24" s="24">
        <f t="shared" si="16"/>
        <v>8615251.1400000006</v>
      </c>
      <c r="R24" s="24">
        <f t="shared" si="9"/>
        <v>2153812.79</v>
      </c>
      <c r="S24" s="24">
        <f t="shared" si="10"/>
        <v>2153812.79</v>
      </c>
      <c r="T24" s="24">
        <f t="shared" si="11"/>
        <v>2153812.79</v>
      </c>
      <c r="U24" s="24">
        <f t="shared" si="12"/>
        <v>2153812.7700000005</v>
      </c>
    </row>
    <row r="25" spans="1:21" ht="15" x14ac:dyDescent="0.2">
      <c r="A25" s="22">
        <v>19</v>
      </c>
      <c r="B25" s="1" t="s">
        <v>19</v>
      </c>
      <c r="C25" s="45">
        <v>513</v>
      </c>
      <c r="D25" s="45">
        <v>4928</v>
      </c>
      <c r="E25" s="23">
        <f t="shared" si="0"/>
        <v>9.4284138945046864E-2</v>
      </c>
      <c r="F25" s="23">
        <f t="shared" si="1"/>
        <v>0.90571586105495316</v>
      </c>
      <c r="G25" s="24">
        <v>4527275.43</v>
      </c>
      <c r="H25" s="24">
        <f t="shared" si="2"/>
        <v>1131818.8600000001</v>
      </c>
      <c r="I25" s="24">
        <f t="shared" si="13"/>
        <v>1131818.8600000001</v>
      </c>
      <c r="J25" s="24">
        <f t="shared" si="14"/>
        <v>1131818.8600000001</v>
      </c>
      <c r="K25" s="24">
        <f t="shared" si="3"/>
        <v>1131818.8499999989</v>
      </c>
      <c r="L25" s="24">
        <f t="shared" si="4"/>
        <v>426850.27</v>
      </c>
      <c r="M25" s="24">
        <f t="shared" si="5"/>
        <v>106712.57</v>
      </c>
      <c r="N25" s="24">
        <f t="shared" si="6"/>
        <v>106712.57</v>
      </c>
      <c r="O25" s="24">
        <f t="shared" si="7"/>
        <v>106712.57</v>
      </c>
      <c r="P25" s="24">
        <f t="shared" si="15"/>
        <v>106712.56</v>
      </c>
      <c r="Q25" s="24">
        <f t="shared" si="16"/>
        <v>4100425.1599999992</v>
      </c>
      <c r="R25" s="24">
        <f t="shared" si="9"/>
        <v>1025106.29</v>
      </c>
      <c r="S25" s="24">
        <f t="shared" si="10"/>
        <v>1025106.29</v>
      </c>
      <c r="T25" s="24">
        <f t="shared" si="11"/>
        <v>1025106.29</v>
      </c>
      <c r="U25" s="24">
        <f t="shared" si="12"/>
        <v>1025106.2899999989</v>
      </c>
    </row>
    <row r="26" spans="1:21" ht="15" x14ac:dyDescent="0.2">
      <c r="A26" s="22">
        <v>20</v>
      </c>
      <c r="B26" s="1" t="s">
        <v>20</v>
      </c>
      <c r="C26" s="45">
        <v>9717</v>
      </c>
      <c r="D26" s="45">
        <v>14286</v>
      </c>
      <c r="E26" s="23">
        <f t="shared" si="0"/>
        <v>0.40482439695038119</v>
      </c>
      <c r="F26" s="23">
        <f t="shared" si="1"/>
        <v>0.59517560304961881</v>
      </c>
      <c r="G26" s="24">
        <v>10431880.16</v>
      </c>
      <c r="H26" s="24">
        <f t="shared" si="2"/>
        <v>2607970.04</v>
      </c>
      <c r="I26" s="24">
        <f t="shared" si="13"/>
        <v>2607970.04</v>
      </c>
      <c r="J26" s="24">
        <f t="shared" si="14"/>
        <v>2607970.04</v>
      </c>
      <c r="K26" s="24">
        <f t="shared" si="3"/>
        <v>2607970.04</v>
      </c>
      <c r="L26" s="24">
        <f t="shared" si="4"/>
        <v>4223079.59</v>
      </c>
      <c r="M26" s="24">
        <f t="shared" si="5"/>
        <v>1055769.8999999999</v>
      </c>
      <c r="N26" s="24">
        <f t="shared" si="6"/>
        <v>1055769.8999999999</v>
      </c>
      <c r="O26" s="24">
        <f t="shared" si="7"/>
        <v>1055769.8999999999</v>
      </c>
      <c r="P26" s="24">
        <f t="shared" si="15"/>
        <v>1055769.8900000001</v>
      </c>
      <c r="Q26" s="24">
        <f t="shared" si="16"/>
        <v>6208800.5700000003</v>
      </c>
      <c r="R26" s="24">
        <f t="shared" si="9"/>
        <v>1552200.1400000001</v>
      </c>
      <c r="S26" s="24">
        <f t="shared" si="10"/>
        <v>1552200.1400000001</v>
      </c>
      <c r="T26" s="24">
        <f t="shared" si="11"/>
        <v>1552200.1400000001</v>
      </c>
      <c r="U26" s="24">
        <f t="shared" si="12"/>
        <v>1552200.15</v>
      </c>
    </row>
    <row r="27" spans="1:21" ht="15" x14ac:dyDescent="0.2">
      <c r="A27" s="22">
        <v>21</v>
      </c>
      <c r="B27" s="1" t="s">
        <v>21</v>
      </c>
      <c r="C27" s="45">
        <v>1289</v>
      </c>
      <c r="D27" s="45">
        <v>13610</v>
      </c>
      <c r="E27" s="23">
        <f t="shared" si="0"/>
        <v>8.6515873548560301E-2</v>
      </c>
      <c r="F27" s="23">
        <f t="shared" si="1"/>
        <v>0.91348412645143973</v>
      </c>
      <c r="G27" s="24">
        <v>7808816.5700000003</v>
      </c>
      <c r="H27" s="24">
        <f t="shared" si="2"/>
        <v>1952204.14</v>
      </c>
      <c r="I27" s="24">
        <f t="shared" si="13"/>
        <v>1952204.14</v>
      </c>
      <c r="J27" s="24">
        <f t="shared" si="14"/>
        <v>1952204.14</v>
      </c>
      <c r="K27" s="24">
        <f t="shared" si="3"/>
        <v>1952204.1500000011</v>
      </c>
      <c r="L27" s="24">
        <f t="shared" si="4"/>
        <v>675586.59</v>
      </c>
      <c r="M27" s="24">
        <f t="shared" si="5"/>
        <v>168896.65</v>
      </c>
      <c r="N27" s="24">
        <f t="shared" si="6"/>
        <v>168896.65</v>
      </c>
      <c r="O27" s="24">
        <f t="shared" si="7"/>
        <v>168896.65</v>
      </c>
      <c r="P27" s="24">
        <f t="shared" si="15"/>
        <v>168896.63999999993</v>
      </c>
      <c r="Q27" s="24">
        <f t="shared" si="16"/>
        <v>7133229.9800000004</v>
      </c>
      <c r="R27" s="24">
        <f t="shared" si="9"/>
        <v>1783307.49</v>
      </c>
      <c r="S27" s="24">
        <f t="shared" si="10"/>
        <v>1783307.49</v>
      </c>
      <c r="T27" s="24">
        <f t="shared" si="11"/>
        <v>1783307.49</v>
      </c>
      <c r="U27" s="24">
        <f t="shared" si="12"/>
        <v>1783307.5100000012</v>
      </c>
    </row>
    <row r="28" spans="1:21" ht="15" x14ac:dyDescent="0.2">
      <c r="A28" s="22">
        <v>22</v>
      </c>
      <c r="B28" s="1" t="s">
        <v>22</v>
      </c>
      <c r="C28" s="45">
        <v>4526</v>
      </c>
      <c r="D28" s="45">
        <v>20779</v>
      </c>
      <c r="E28" s="23">
        <f t="shared" si="0"/>
        <v>0.17885793321477969</v>
      </c>
      <c r="F28" s="23">
        <f t="shared" si="1"/>
        <v>0.82114206678522028</v>
      </c>
      <c r="G28" s="24">
        <v>15581566.42</v>
      </c>
      <c r="H28" s="24">
        <f t="shared" si="2"/>
        <v>3895391.61</v>
      </c>
      <c r="I28" s="24">
        <f t="shared" si="13"/>
        <v>3895391.61</v>
      </c>
      <c r="J28" s="24">
        <f t="shared" si="14"/>
        <v>3895391.61</v>
      </c>
      <c r="K28" s="24">
        <f t="shared" si="3"/>
        <v>3895391.5900000012</v>
      </c>
      <c r="L28" s="24">
        <f t="shared" si="4"/>
        <v>2786886.77</v>
      </c>
      <c r="M28" s="24">
        <f t="shared" si="5"/>
        <v>696721.69</v>
      </c>
      <c r="N28" s="24">
        <f t="shared" si="6"/>
        <v>696721.69</v>
      </c>
      <c r="O28" s="24">
        <f t="shared" si="7"/>
        <v>696721.69</v>
      </c>
      <c r="P28" s="24">
        <f t="shared" si="15"/>
        <v>696721.70000000019</v>
      </c>
      <c r="Q28" s="24">
        <f t="shared" si="16"/>
        <v>12794679.65</v>
      </c>
      <c r="R28" s="24">
        <f t="shared" si="9"/>
        <v>3198669.92</v>
      </c>
      <c r="S28" s="24">
        <f t="shared" si="10"/>
        <v>3198669.92</v>
      </c>
      <c r="T28" s="24">
        <f t="shared" si="11"/>
        <v>3198669.92</v>
      </c>
      <c r="U28" s="24">
        <f t="shared" si="12"/>
        <v>3198669.8900000011</v>
      </c>
    </row>
    <row r="29" spans="1:21" ht="15" x14ac:dyDescent="0.2">
      <c r="A29" s="22">
        <v>23</v>
      </c>
      <c r="B29" s="1" t="s">
        <v>23</v>
      </c>
      <c r="C29" s="45">
        <v>1276</v>
      </c>
      <c r="D29" s="45">
        <v>16998</v>
      </c>
      <c r="E29" s="23">
        <f t="shared" si="0"/>
        <v>6.9825982269891645E-2</v>
      </c>
      <c r="F29" s="23">
        <f t="shared" si="1"/>
        <v>0.93017401773010833</v>
      </c>
      <c r="G29" s="24">
        <v>6253380.3600000003</v>
      </c>
      <c r="H29" s="24">
        <f t="shared" si="2"/>
        <v>1563345.09</v>
      </c>
      <c r="I29" s="24">
        <f t="shared" si="13"/>
        <v>1563345.09</v>
      </c>
      <c r="J29" s="24">
        <f t="shared" si="14"/>
        <v>1563345.09</v>
      </c>
      <c r="K29" s="24">
        <f t="shared" si="3"/>
        <v>1563345.0900000005</v>
      </c>
      <c r="L29" s="24">
        <f t="shared" si="4"/>
        <v>436648.43</v>
      </c>
      <c r="M29" s="24">
        <f t="shared" si="5"/>
        <v>109162.11</v>
      </c>
      <c r="N29" s="24">
        <f t="shared" si="6"/>
        <v>109162.11</v>
      </c>
      <c r="O29" s="24">
        <f t="shared" si="7"/>
        <v>109162.11</v>
      </c>
      <c r="P29" s="24">
        <f t="shared" si="15"/>
        <v>109162.10000000002</v>
      </c>
      <c r="Q29" s="24">
        <f t="shared" si="16"/>
        <v>5816731.9299999997</v>
      </c>
      <c r="R29" s="24">
        <f t="shared" si="9"/>
        <v>1454182.98</v>
      </c>
      <c r="S29" s="24">
        <f t="shared" si="10"/>
        <v>1454182.98</v>
      </c>
      <c r="T29" s="24">
        <f t="shared" si="11"/>
        <v>1454182.98</v>
      </c>
      <c r="U29" s="24">
        <f t="shared" si="12"/>
        <v>1454182.9900000005</v>
      </c>
    </row>
    <row r="30" spans="1:21" ht="15" x14ac:dyDescent="0.2">
      <c r="A30" s="22">
        <v>24</v>
      </c>
      <c r="B30" s="1" t="s">
        <v>24</v>
      </c>
      <c r="C30" s="45">
        <v>2328</v>
      </c>
      <c r="D30" s="45">
        <v>15723</v>
      </c>
      <c r="E30" s="23">
        <f t="shared" si="0"/>
        <v>0.12896792421472494</v>
      </c>
      <c r="F30" s="23">
        <f t="shared" si="1"/>
        <v>0.87103207578527508</v>
      </c>
      <c r="G30" s="24">
        <v>9611021.1999999993</v>
      </c>
      <c r="H30" s="24">
        <f t="shared" si="2"/>
        <v>2402755.2999999998</v>
      </c>
      <c r="I30" s="24">
        <f t="shared" si="13"/>
        <v>2402755.2999999998</v>
      </c>
      <c r="J30" s="24">
        <f t="shared" si="14"/>
        <v>2402755.2999999998</v>
      </c>
      <c r="K30" s="24">
        <f t="shared" si="3"/>
        <v>2402755.2999999998</v>
      </c>
      <c r="L30" s="24">
        <f t="shared" si="4"/>
        <v>1239513.45</v>
      </c>
      <c r="M30" s="24">
        <f t="shared" si="5"/>
        <v>309878.36</v>
      </c>
      <c r="N30" s="24">
        <f t="shared" si="6"/>
        <v>309878.36</v>
      </c>
      <c r="O30" s="24">
        <f t="shared" si="7"/>
        <v>309878.36</v>
      </c>
      <c r="P30" s="24">
        <f t="shared" si="15"/>
        <v>309878.37</v>
      </c>
      <c r="Q30" s="24">
        <f t="shared" si="16"/>
        <v>8371507.75</v>
      </c>
      <c r="R30" s="24">
        <f t="shared" si="9"/>
        <v>2092876.94</v>
      </c>
      <c r="S30" s="24">
        <f t="shared" si="10"/>
        <v>2092876.94</v>
      </c>
      <c r="T30" s="24">
        <f t="shared" si="11"/>
        <v>2092876.94</v>
      </c>
      <c r="U30" s="24">
        <f t="shared" si="12"/>
        <v>2092876.9299999997</v>
      </c>
    </row>
    <row r="31" spans="1:21" ht="30" x14ac:dyDescent="0.2">
      <c r="A31" s="22">
        <v>25</v>
      </c>
      <c r="B31" s="1" t="s">
        <v>55</v>
      </c>
      <c r="C31" s="45">
        <v>441457</v>
      </c>
      <c r="D31" s="45">
        <v>381037</v>
      </c>
      <c r="E31" s="23">
        <f t="shared" si="0"/>
        <v>0.53672975122006972</v>
      </c>
      <c r="F31" s="23">
        <f t="shared" si="1"/>
        <v>0.46327024877993028</v>
      </c>
      <c r="G31" s="24">
        <v>74952022.170000002</v>
      </c>
      <c r="H31" s="24">
        <f t="shared" si="2"/>
        <v>18738005.539999999</v>
      </c>
      <c r="I31" s="24">
        <f t="shared" si="13"/>
        <v>18738005.539999999</v>
      </c>
      <c r="J31" s="24">
        <f t="shared" si="14"/>
        <v>18738005.539999999</v>
      </c>
      <c r="K31" s="24">
        <f t="shared" si="3"/>
        <v>18738005.550000004</v>
      </c>
      <c r="L31" s="24">
        <f t="shared" si="4"/>
        <v>40228980.210000001</v>
      </c>
      <c r="M31" s="24">
        <f t="shared" si="5"/>
        <v>10057245.050000001</v>
      </c>
      <c r="N31" s="24">
        <f t="shared" si="6"/>
        <v>10057245.050000001</v>
      </c>
      <c r="O31" s="24">
        <f t="shared" si="7"/>
        <v>10057245.050000001</v>
      </c>
      <c r="P31" s="24">
        <f t="shared" si="15"/>
        <v>10057245.059999999</v>
      </c>
      <c r="Q31" s="24">
        <f t="shared" si="16"/>
        <v>34723041.960000001</v>
      </c>
      <c r="R31" s="24">
        <f t="shared" si="9"/>
        <v>8680760.4899999984</v>
      </c>
      <c r="S31" s="24">
        <f t="shared" si="10"/>
        <v>8680760.4899999984</v>
      </c>
      <c r="T31" s="24">
        <f t="shared" si="11"/>
        <v>8680760.4899999984</v>
      </c>
      <c r="U31" s="24">
        <f t="shared" si="12"/>
        <v>8680760.4900000058</v>
      </c>
    </row>
    <row r="32" spans="1:21" ht="30" x14ac:dyDescent="0.2">
      <c r="A32" s="22">
        <v>26</v>
      </c>
      <c r="B32" s="1" t="s">
        <v>56</v>
      </c>
      <c r="C32" s="45">
        <v>95167</v>
      </c>
      <c r="D32" s="45">
        <v>79385</v>
      </c>
      <c r="E32" s="23">
        <f t="shared" si="0"/>
        <v>0.54520715889820803</v>
      </c>
      <c r="F32" s="23">
        <f t="shared" si="1"/>
        <v>0.45479284110179197</v>
      </c>
      <c r="G32" s="24">
        <v>8264755.4500000002</v>
      </c>
      <c r="H32" s="24">
        <f t="shared" si="2"/>
        <v>2066188.86</v>
      </c>
      <c r="I32" s="24">
        <f t="shared" si="13"/>
        <v>2066188.86</v>
      </c>
      <c r="J32" s="24">
        <f t="shared" si="14"/>
        <v>2066188.86</v>
      </c>
      <c r="K32" s="24">
        <f t="shared" si="3"/>
        <v>2066188.8699999994</v>
      </c>
      <c r="L32" s="24">
        <f t="shared" si="4"/>
        <v>4506003.84</v>
      </c>
      <c r="M32" s="24">
        <f t="shared" si="5"/>
        <v>1126500.96</v>
      </c>
      <c r="N32" s="24">
        <f t="shared" si="6"/>
        <v>1126500.96</v>
      </c>
      <c r="O32" s="24">
        <f t="shared" si="7"/>
        <v>1126500.96</v>
      </c>
      <c r="P32" s="24">
        <f t="shared" si="15"/>
        <v>1126500.96</v>
      </c>
      <c r="Q32" s="24">
        <f t="shared" si="16"/>
        <v>3758751.6099999994</v>
      </c>
      <c r="R32" s="24">
        <f t="shared" si="9"/>
        <v>939687.90000000014</v>
      </c>
      <c r="S32" s="24">
        <f t="shared" si="10"/>
        <v>939687.90000000014</v>
      </c>
      <c r="T32" s="24">
        <f t="shared" si="11"/>
        <v>939687.90000000014</v>
      </c>
      <c r="U32" s="24">
        <f t="shared" si="12"/>
        <v>939687.90999999945</v>
      </c>
    </row>
    <row r="33" spans="1:21" ht="30" x14ac:dyDescent="0.2">
      <c r="A33" s="22">
        <v>27</v>
      </c>
      <c r="B33" s="1" t="s">
        <v>25</v>
      </c>
      <c r="C33" s="45">
        <v>441457</v>
      </c>
      <c r="D33" s="45">
        <v>381037</v>
      </c>
      <c r="E33" s="23">
        <f t="shared" si="0"/>
        <v>0.53672975122006972</v>
      </c>
      <c r="F33" s="23">
        <f t="shared" si="1"/>
        <v>0.46327024877993028</v>
      </c>
      <c r="G33" s="24">
        <v>17769280.960000001</v>
      </c>
      <c r="H33" s="24">
        <f t="shared" si="2"/>
        <v>4442320.24</v>
      </c>
      <c r="I33" s="24">
        <f t="shared" si="13"/>
        <v>4442320.24</v>
      </c>
      <c r="J33" s="24">
        <f t="shared" si="14"/>
        <v>4442320.24</v>
      </c>
      <c r="K33" s="24">
        <f t="shared" si="3"/>
        <v>4442320.24</v>
      </c>
      <c r="L33" s="24">
        <f t="shared" si="4"/>
        <v>9537301.75</v>
      </c>
      <c r="M33" s="24">
        <f t="shared" si="5"/>
        <v>2384325.44</v>
      </c>
      <c r="N33" s="24">
        <f t="shared" si="6"/>
        <v>2384325.44</v>
      </c>
      <c r="O33" s="24">
        <f t="shared" si="7"/>
        <v>2384325.44</v>
      </c>
      <c r="P33" s="24">
        <f t="shared" si="15"/>
        <v>2384325.4300000011</v>
      </c>
      <c r="Q33" s="24">
        <f t="shared" si="16"/>
        <v>8231979.209999999</v>
      </c>
      <c r="R33" s="24">
        <f t="shared" si="9"/>
        <v>2057994.8000000003</v>
      </c>
      <c r="S33" s="24">
        <f t="shared" si="10"/>
        <v>2057994.8000000003</v>
      </c>
      <c r="T33" s="24">
        <f t="shared" si="11"/>
        <v>2057994.8000000003</v>
      </c>
      <c r="U33" s="24">
        <f t="shared" si="12"/>
        <v>2057994.8099999991</v>
      </c>
    </row>
    <row r="34" spans="1:21" ht="30" x14ac:dyDescent="0.2">
      <c r="A34" s="22">
        <v>28</v>
      </c>
      <c r="B34" s="1" t="s">
        <v>57</v>
      </c>
      <c r="C34" s="45">
        <v>441457</v>
      </c>
      <c r="D34" s="45">
        <v>381037</v>
      </c>
      <c r="E34" s="23">
        <f t="shared" si="0"/>
        <v>0.53672975122006972</v>
      </c>
      <c r="F34" s="23">
        <f t="shared" si="1"/>
        <v>0.46327024877993028</v>
      </c>
      <c r="G34" s="24">
        <v>636389233.03999996</v>
      </c>
      <c r="H34" s="24">
        <f t="shared" si="2"/>
        <v>159097308.25999999</v>
      </c>
      <c r="I34" s="24">
        <f t="shared" si="13"/>
        <v>159097308.25999999</v>
      </c>
      <c r="J34" s="24">
        <f t="shared" si="14"/>
        <v>159097308.25999999</v>
      </c>
      <c r="K34" s="24">
        <f t="shared" si="3"/>
        <v>159097308.25999999</v>
      </c>
      <c r="L34" s="24">
        <f t="shared" si="4"/>
        <v>341569034.73000002</v>
      </c>
      <c r="M34" s="24">
        <f t="shared" si="5"/>
        <v>85392258.680000007</v>
      </c>
      <c r="N34" s="24">
        <f t="shared" si="6"/>
        <v>85392258.680000007</v>
      </c>
      <c r="O34" s="24">
        <f t="shared" si="7"/>
        <v>85392258.680000007</v>
      </c>
      <c r="P34" s="24">
        <f t="shared" si="15"/>
        <v>85392258.689999998</v>
      </c>
      <c r="Q34" s="24">
        <f t="shared" si="16"/>
        <v>294820198.30999994</v>
      </c>
      <c r="R34" s="24">
        <f t="shared" si="9"/>
        <v>73705049.579999983</v>
      </c>
      <c r="S34" s="24">
        <f t="shared" si="10"/>
        <v>73705049.579999983</v>
      </c>
      <c r="T34" s="24">
        <f t="shared" si="11"/>
        <v>73705049.579999983</v>
      </c>
      <c r="U34" s="24">
        <f t="shared" si="12"/>
        <v>73705049.569999993</v>
      </c>
    </row>
    <row r="35" spans="1:21" ht="30" x14ac:dyDescent="0.2">
      <c r="A35" s="22">
        <v>29</v>
      </c>
      <c r="B35" s="1" t="s">
        <v>58</v>
      </c>
      <c r="C35" s="45">
        <v>441457</v>
      </c>
      <c r="D35" s="45">
        <v>381037</v>
      </c>
      <c r="E35" s="23">
        <f t="shared" si="0"/>
        <v>0.53672975122006972</v>
      </c>
      <c r="F35" s="23">
        <f t="shared" si="1"/>
        <v>0.46327024877993028</v>
      </c>
      <c r="G35" s="24">
        <v>22304779.030000001</v>
      </c>
      <c r="H35" s="24">
        <f t="shared" si="2"/>
        <v>5576194.7599999998</v>
      </c>
      <c r="I35" s="24">
        <f t="shared" si="13"/>
        <v>5576194.7599999998</v>
      </c>
      <c r="J35" s="24">
        <f t="shared" si="14"/>
        <v>5576194.7599999998</v>
      </c>
      <c r="K35" s="24">
        <f t="shared" si="3"/>
        <v>5576194.7500000019</v>
      </c>
      <c r="L35" s="24">
        <f t="shared" si="4"/>
        <v>11971638.5</v>
      </c>
      <c r="M35" s="24">
        <f t="shared" si="5"/>
        <v>2992909.63</v>
      </c>
      <c r="N35" s="24">
        <f t="shared" si="6"/>
        <v>2992909.63</v>
      </c>
      <c r="O35" s="24">
        <f t="shared" si="7"/>
        <v>2992909.63</v>
      </c>
      <c r="P35" s="24">
        <f t="shared" si="15"/>
        <v>2992909.6100000013</v>
      </c>
      <c r="Q35" s="24">
        <f t="shared" si="16"/>
        <v>10333140.530000001</v>
      </c>
      <c r="R35" s="24">
        <f t="shared" si="9"/>
        <v>2583285.13</v>
      </c>
      <c r="S35" s="24">
        <f t="shared" si="10"/>
        <v>2583285.13</v>
      </c>
      <c r="T35" s="24">
        <f t="shared" si="11"/>
        <v>2583285.13</v>
      </c>
      <c r="U35" s="24">
        <f t="shared" si="12"/>
        <v>2583285.1400000006</v>
      </c>
    </row>
    <row r="36" spans="1:21" ht="29.25" customHeight="1" x14ac:dyDescent="0.2">
      <c r="A36" s="22">
        <v>30</v>
      </c>
      <c r="B36" s="1" t="s">
        <v>26</v>
      </c>
      <c r="C36" s="45">
        <v>441457</v>
      </c>
      <c r="D36" s="45">
        <v>381037</v>
      </c>
      <c r="E36" s="23">
        <f t="shared" si="0"/>
        <v>0.53672975122006972</v>
      </c>
      <c r="F36" s="23">
        <f t="shared" si="1"/>
        <v>0.46327024877993028</v>
      </c>
      <c r="G36" s="24">
        <v>23644985.079999998</v>
      </c>
      <c r="H36" s="24">
        <f t="shared" si="2"/>
        <v>5911246.2699999996</v>
      </c>
      <c r="I36" s="24">
        <f t="shared" si="13"/>
        <v>5911246.2699999996</v>
      </c>
      <c r="J36" s="24">
        <f t="shared" si="14"/>
        <v>5911246.2699999996</v>
      </c>
      <c r="K36" s="24">
        <f t="shared" si="3"/>
        <v>5911246.2699999996</v>
      </c>
      <c r="L36" s="24">
        <f t="shared" si="4"/>
        <v>12690966.960000001</v>
      </c>
      <c r="M36" s="24">
        <f t="shared" si="5"/>
        <v>3172741.74</v>
      </c>
      <c r="N36" s="24">
        <f t="shared" si="6"/>
        <v>3172741.74</v>
      </c>
      <c r="O36" s="24">
        <f t="shared" si="7"/>
        <v>3172741.74</v>
      </c>
      <c r="P36" s="24">
        <f t="shared" si="15"/>
        <v>3172741.74</v>
      </c>
      <c r="Q36" s="24">
        <f t="shared" si="16"/>
        <v>10954018.119999997</v>
      </c>
      <c r="R36" s="24">
        <f t="shared" si="9"/>
        <v>2738504.5299999993</v>
      </c>
      <c r="S36" s="24">
        <f t="shared" si="10"/>
        <v>2738504.5299999993</v>
      </c>
      <c r="T36" s="24">
        <f t="shared" si="11"/>
        <v>2738504.5299999993</v>
      </c>
      <c r="U36" s="24">
        <f t="shared" si="12"/>
        <v>2738504.5299999993</v>
      </c>
    </row>
    <row r="37" spans="1:21" ht="30" x14ac:dyDescent="0.2">
      <c r="A37" s="22">
        <v>31</v>
      </c>
      <c r="B37" s="1" t="s">
        <v>27</v>
      </c>
      <c r="C37" s="45">
        <v>441457</v>
      </c>
      <c r="D37" s="45">
        <v>381037</v>
      </c>
      <c r="E37" s="23">
        <f t="shared" si="0"/>
        <v>0.53672975122006972</v>
      </c>
      <c r="F37" s="23">
        <f t="shared" si="1"/>
        <v>0.46327024877993028</v>
      </c>
      <c r="G37" s="24">
        <v>18989381.879999999</v>
      </c>
      <c r="H37" s="24">
        <f t="shared" si="2"/>
        <v>4747345.47</v>
      </c>
      <c r="I37" s="24">
        <f t="shared" si="13"/>
        <v>4747345.47</v>
      </c>
      <c r="J37" s="24">
        <f t="shared" si="14"/>
        <v>4747345.47</v>
      </c>
      <c r="K37" s="24">
        <f t="shared" si="3"/>
        <v>4747345.4700000016</v>
      </c>
      <c r="L37" s="24">
        <f t="shared" si="4"/>
        <v>10192166.210000001</v>
      </c>
      <c r="M37" s="24">
        <f t="shared" si="5"/>
        <v>2548041.5499999998</v>
      </c>
      <c r="N37" s="24">
        <f t="shared" si="6"/>
        <v>2548041.5499999998</v>
      </c>
      <c r="O37" s="24">
        <f t="shared" si="7"/>
        <v>2548041.5499999998</v>
      </c>
      <c r="P37" s="24">
        <f t="shared" si="15"/>
        <v>2548041.5600000015</v>
      </c>
      <c r="Q37" s="24">
        <f t="shared" si="16"/>
        <v>8797215.6699999999</v>
      </c>
      <c r="R37" s="24">
        <f t="shared" si="9"/>
        <v>2199303.92</v>
      </c>
      <c r="S37" s="24">
        <f t="shared" si="10"/>
        <v>2199303.92</v>
      </c>
      <c r="T37" s="24">
        <f t="shared" si="11"/>
        <v>2199303.92</v>
      </c>
      <c r="U37" s="24">
        <f t="shared" si="12"/>
        <v>2199303.91</v>
      </c>
    </row>
    <row r="38" spans="1:21" ht="30" x14ac:dyDescent="0.2">
      <c r="A38" s="22">
        <v>32</v>
      </c>
      <c r="B38" s="1" t="s">
        <v>96</v>
      </c>
      <c r="C38" s="45">
        <v>441457</v>
      </c>
      <c r="D38" s="45">
        <v>381037</v>
      </c>
      <c r="E38" s="23">
        <f t="shared" ref="E38:E79" si="17">C38/(C38+D38)</f>
        <v>0.53672975122006972</v>
      </c>
      <c r="F38" s="23">
        <f t="shared" ref="F38:F79" si="18">1-E38</f>
        <v>0.46327024877993028</v>
      </c>
      <c r="G38" s="24"/>
      <c r="H38" s="24">
        <f t="shared" si="2"/>
        <v>0</v>
      </c>
      <c r="I38" s="24">
        <f t="shared" si="13"/>
        <v>0</v>
      </c>
      <c r="J38" s="24">
        <f t="shared" si="14"/>
        <v>0</v>
      </c>
      <c r="K38" s="24">
        <f t="shared" si="3"/>
        <v>0</v>
      </c>
      <c r="L38" s="24">
        <f t="shared" si="4"/>
        <v>0</v>
      </c>
      <c r="M38" s="24">
        <f t="shared" si="5"/>
        <v>0</v>
      </c>
      <c r="N38" s="24">
        <f t="shared" si="6"/>
        <v>0</v>
      </c>
      <c r="O38" s="24">
        <f t="shared" si="7"/>
        <v>0</v>
      </c>
      <c r="P38" s="24">
        <f t="shared" si="15"/>
        <v>0</v>
      </c>
      <c r="Q38" s="24">
        <f t="shared" si="16"/>
        <v>0</v>
      </c>
      <c r="R38" s="24">
        <f t="shared" si="9"/>
        <v>0</v>
      </c>
      <c r="S38" s="24">
        <f t="shared" si="10"/>
        <v>0</v>
      </c>
      <c r="T38" s="24">
        <f t="shared" si="11"/>
        <v>0</v>
      </c>
      <c r="U38" s="24">
        <f t="shared" si="12"/>
        <v>0</v>
      </c>
    </row>
    <row r="39" spans="1:21" ht="30" x14ac:dyDescent="0.2">
      <c r="A39" s="22">
        <v>33</v>
      </c>
      <c r="B39" s="1" t="s">
        <v>59</v>
      </c>
      <c r="C39" s="45">
        <v>441457</v>
      </c>
      <c r="D39" s="45">
        <v>381037</v>
      </c>
      <c r="E39" s="23">
        <f t="shared" si="17"/>
        <v>0.53672975122006972</v>
      </c>
      <c r="F39" s="23">
        <f t="shared" si="18"/>
        <v>0.46327024877993028</v>
      </c>
      <c r="G39" s="24">
        <v>6801210.7400000002</v>
      </c>
      <c r="H39" s="24">
        <f t="shared" ref="H39:H70" si="19">ROUND(G39/4,2)</f>
        <v>1700302.69</v>
      </c>
      <c r="I39" s="24">
        <f t="shared" si="13"/>
        <v>1700302.69</v>
      </c>
      <c r="J39" s="24">
        <f t="shared" si="14"/>
        <v>1700302.69</v>
      </c>
      <c r="K39" s="24">
        <f t="shared" ref="K39:K70" si="20">G39-H39-I39-J39</f>
        <v>1700302.6700000009</v>
      </c>
      <c r="L39" s="24">
        <f t="shared" ref="L39:L70" si="21">ROUND(G39*E39,2)</f>
        <v>3650412.15</v>
      </c>
      <c r="M39" s="24">
        <f t="shared" ref="M39:M70" si="22">ROUND(H39*E39,2)</f>
        <v>912603.04</v>
      </c>
      <c r="N39" s="24">
        <f t="shared" ref="N39:N70" si="23">ROUND(I39*E39,2)</f>
        <v>912603.04</v>
      </c>
      <c r="O39" s="24">
        <f t="shared" ref="O39:O70" si="24">ROUND(J39*E39,2)</f>
        <v>912603.04</v>
      </c>
      <c r="P39" s="24">
        <f t="shared" si="15"/>
        <v>912603.0299999998</v>
      </c>
      <c r="Q39" s="24">
        <f t="shared" si="16"/>
        <v>3150798.5900000008</v>
      </c>
      <c r="R39" s="24">
        <f t="shared" ref="R39:R70" si="25">H39-M39</f>
        <v>787699.64999999991</v>
      </c>
      <c r="S39" s="24">
        <f t="shared" ref="S39:S70" si="26">I39-N39</f>
        <v>787699.64999999991</v>
      </c>
      <c r="T39" s="24">
        <f t="shared" ref="T39:T70" si="27">J39-O39</f>
        <v>787699.64999999991</v>
      </c>
      <c r="U39" s="24">
        <f t="shared" ref="U39:U70" si="28">K39-P39</f>
        <v>787699.64000000106</v>
      </c>
    </row>
    <row r="40" spans="1:21" ht="30" x14ac:dyDescent="0.2">
      <c r="A40" s="22">
        <v>34</v>
      </c>
      <c r="B40" s="1" t="s">
        <v>28</v>
      </c>
      <c r="C40" s="45">
        <v>441457</v>
      </c>
      <c r="D40" s="45">
        <v>381037</v>
      </c>
      <c r="E40" s="23">
        <f t="shared" si="17"/>
        <v>0.53672975122006972</v>
      </c>
      <c r="F40" s="23">
        <f t="shared" si="18"/>
        <v>0.46327024877993028</v>
      </c>
      <c r="G40" s="24"/>
      <c r="H40" s="24">
        <f t="shared" si="19"/>
        <v>0</v>
      </c>
      <c r="I40" s="24">
        <f t="shared" si="13"/>
        <v>0</v>
      </c>
      <c r="J40" s="24">
        <f t="shared" si="14"/>
        <v>0</v>
      </c>
      <c r="K40" s="24">
        <f t="shared" si="20"/>
        <v>0</v>
      </c>
      <c r="L40" s="24">
        <f t="shared" si="21"/>
        <v>0</v>
      </c>
      <c r="M40" s="24">
        <f t="shared" si="22"/>
        <v>0</v>
      </c>
      <c r="N40" s="24">
        <f t="shared" si="23"/>
        <v>0</v>
      </c>
      <c r="O40" s="24">
        <f t="shared" si="24"/>
        <v>0</v>
      </c>
      <c r="P40" s="24">
        <f t="shared" si="15"/>
        <v>0</v>
      </c>
      <c r="Q40" s="24">
        <f t="shared" si="16"/>
        <v>0</v>
      </c>
      <c r="R40" s="24">
        <f t="shared" si="25"/>
        <v>0</v>
      </c>
      <c r="S40" s="24">
        <f t="shared" si="26"/>
        <v>0</v>
      </c>
      <c r="T40" s="24">
        <f t="shared" si="27"/>
        <v>0</v>
      </c>
      <c r="U40" s="24">
        <f t="shared" si="28"/>
        <v>0</v>
      </c>
    </row>
    <row r="41" spans="1:21" ht="30" x14ac:dyDescent="0.2">
      <c r="A41" s="22">
        <v>35</v>
      </c>
      <c r="B41" s="1" t="s">
        <v>60</v>
      </c>
      <c r="C41" s="3">
        <v>316567</v>
      </c>
      <c r="D41" s="3">
        <v>62005</v>
      </c>
      <c r="E41" s="23">
        <f t="shared" si="17"/>
        <v>0.83621345477214371</v>
      </c>
      <c r="F41" s="23">
        <f t="shared" si="18"/>
        <v>0.16378654522785629</v>
      </c>
      <c r="G41" s="24"/>
      <c r="H41" s="24">
        <f t="shared" si="19"/>
        <v>0</v>
      </c>
      <c r="I41" s="24">
        <f t="shared" si="13"/>
        <v>0</v>
      </c>
      <c r="J41" s="24">
        <f t="shared" si="14"/>
        <v>0</v>
      </c>
      <c r="K41" s="24">
        <f t="shared" si="20"/>
        <v>0</v>
      </c>
      <c r="L41" s="24">
        <f t="shared" si="21"/>
        <v>0</v>
      </c>
      <c r="M41" s="24">
        <f t="shared" si="22"/>
        <v>0</v>
      </c>
      <c r="N41" s="24">
        <f t="shared" si="23"/>
        <v>0</v>
      </c>
      <c r="O41" s="24">
        <f t="shared" si="24"/>
        <v>0</v>
      </c>
      <c r="P41" s="24">
        <f t="shared" si="15"/>
        <v>0</v>
      </c>
      <c r="Q41" s="24">
        <f t="shared" si="16"/>
        <v>0</v>
      </c>
      <c r="R41" s="24">
        <f t="shared" si="25"/>
        <v>0</v>
      </c>
      <c r="S41" s="24">
        <f t="shared" si="26"/>
        <v>0</v>
      </c>
      <c r="T41" s="24">
        <f t="shared" si="27"/>
        <v>0</v>
      </c>
      <c r="U41" s="24">
        <f t="shared" si="28"/>
        <v>0</v>
      </c>
    </row>
    <row r="42" spans="1:21" ht="15" x14ac:dyDescent="0.2">
      <c r="A42" s="22">
        <v>36</v>
      </c>
      <c r="B42" s="1" t="s">
        <v>29</v>
      </c>
      <c r="C42" s="45">
        <v>20296</v>
      </c>
      <c r="D42" s="45">
        <v>7088</v>
      </c>
      <c r="E42" s="23">
        <f t="shared" si="17"/>
        <v>0.74116272275781481</v>
      </c>
      <c r="F42" s="23">
        <f t="shared" si="18"/>
        <v>0.25883727724218519</v>
      </c>
      <c r="G42" s="24">
        <v>44171973.719999999</v>
      </c>
      <c r="H42" s="24">
        <f t="shared" si="19"/>
        <v>11042993.43</v>
      </c>
      <c r="I42" s="24">
        <f t="shared" si="13"/>
        <v>11042993.43</v>
      </c>
      <c r="J42" s="24">
        <f t="shared" si="14"/>
        <v>11042993.43</v>
      </c>
      <c r="K42" s="24">
        <f t="shared" si="20"/>
        <v>11042993.43</v>
      </c>
      <c r="L42" s="24">
        <f t="shared" si="21"/>
        <v>32738620.309999999</v>
      </c>
      <c r="M42" s="24">
        <f t="shared" si="22"/>
        <v>8184655.0800000001</v>
      </c>
      <c r="N42" s="24">
        <f t="shared" si="23"/>
        <v>8184655.0800000001</v>
      </c>
      <c r="O42" s="24">
        <f t="shared" si="24"/>
        <v>8184655.0800000001</v>
      </c>
      <c r="P42" s="24">
        <f t="shared" si="15"/>
        <v>8184655.0699999966</v>
      </c>
      <c r="Q42" s="24">
        <f t="shared" si="16"/>
        <v>11433353.410000002</v>
      </c>
      <c r="R42" s="24">
        <f t="shared" si="25"/>
        <v>2858338.3499999996</v>
      </c>
      <c r="S42" s="24">
        <f t="shared" si="26"/>
        <v>2858338.3499999996</v>
      </c>
      <c r="T42" s="24">
        <f t="shared" si="27"/>
        <v>2858338.3499999996</v>
      </c>
      <c r="U42" s="24">
        <f t="shared" si="28"/>
        <v>2858338.3600000031</v>
      </c>
    </row>
    <row r="43" spans="1:21" ht="15" x14ac:dyDescent="0.2">
      <c r="A43" s="22">
        <v>37</v>
      </c>
      <c r="B43" s="1" t="s">
        <v>30</v>
      </c>
      <c r="C43" s="45">
        <v>60194</v>
      </c>
      <c r="D43" s="45">
        <v>10332</v>
      </c>
      <c r="E43" s="23">
        <f t="shared" si="17"/>
        <v>0.85350083657091003</v>
      </c>
      <c r="F43" s="23">
        <f t="shared" si="18"/>
        <v>0.14649916342908997</v>
      </c>
      <c r="G43" s="24">
        <v>30443456.739999998</v>
      </c>
      <c r="H43" s="24">
        <f t="shared" si="19"/>
        <v>7610864.1900000004</v>
      </c>
      <c r="I43" s="24">
        <f t="shared" si="13"/>
        <v>7610864.1900000004</v>
      </c>
      <c r="J43" s="24">
        <f t="shared" si="14"/>
        <v>7610864.1900000004</v>
      </c>
      <c r="K43" s="24">
        <f t="shared" si="20"/>
        <v>7610864.1699999953</v>
      </c>
      <c r="L43" s="24">
        <f t="shared" si="21"/>
        <v>25983515.800000001</v>
      </c>
      <c r="M43" s="24">
        <f t="shared" si="22"/>
        <v>6495878.9500000002</v>
      </c>
      <c r="N43" s="24">
        <f t="shared" si="23"/>
        <v>6495878.9500000002</v>
      </c>
      <c r="O43" s="24">
        <f t="shared" si="24"/>
        <v>6495878.9500000002</v>
      </c>
      <c r="P43" s="24">
        <f t="shared" si="15"/>
        <v>6495878.950000002</v>
      </c>
      <c r="Q43" s="24">
        <f t="shared" si="16"/>
        <v>4459940.9399999939</v>
      </c>
      <c r="R43" s="24">
        <f t="shared" si="25"/>
        <v>1114985.2400000002</v>
      </c>
      <c r="S43" s="24">
        <f t="shared" si="26"/>
        <v>1114985.2400000002</v>
      </c>
      <c r="T43" s="24">
        <f t="shared" si="27"/>
        <v>1114985.2400000002</v>
      </c>
      <c r="U43" s="24">
        <f t="shared" si="28"/>
        <v>1114985.2199999932</v>
      </c>
    </row>
    <row r="44" spans="1:21" ht="15" x14ac:dyDescent="0.2">
      <c r="A44" s="22">
        <v>38</v>
      </c>
      <c r="B44" s="1" t="s">
        <v>31</v>
      </c>
      <c r="C44" s="45">
        <v>94360</v>
      </c>
      <c r="D44" s="45">
        <v>17577</v>
      </c>
      <c r="E44" s="23">
        <f t="shared" si="17"/>
        <v>0.84297417297229693</v>
      </c>
      <c r="F44" s="23">
        <f t="shared" si="18"/>
        <v>0.15702582702770307</v>
      </c>
      <c r="G44" s="24">
        <v>48717666.280000001</v>
      </c>
      <c r="H44" s="24">
        <f t="shared" si="19"/>
        <v>12179416.57</v>
      </c>
      <c r="I44" s="24">
        <f t="shared" si="13"/>
        <v>12179416.57</v>
      </c>
      <c r="J44" s="24">
        <f t="shared" si="14"/>
        <v>12179416.57</v>
      </c>
      <c r="K44" s="24">
        <f t="shared" si="20"/>
        <v>12179416.57</v>
      </c>
      <c r="L44" s="24">
        <f t="shared" si="21"/>
        <v>41067734.439999998</v>
      </c>
      <c r="M44" s="24">
        <f t="shared" si="22"/>
        <v>10266933.609999999</v>
      </c>
      <c r="N44" s="24">
        <f t="shared" si="23"/>
        <v>10266933.609999999</v>
      </c>
      <c r="O44" s="24">
        <f t="shared" si="24"/>
        <v>10266933.609999999</v>
      </c>
      <c r="P44" s="24">
        <f t="shared" si="15"/>
        <v>10266933.609999999</v>
      </c>
      <c r="Q44" s="24">
        <f t="shared" si="16"/>
        <v>7649931.8400000036</v>
      </c>
      <c r="R44" s="24">
        <f t="shared" si="25"/>
        <v>1912482.9600000009</v>
      </c>
      <c r="S44" s="24">
        <f t="shared" si="26"/>
        <v>1912482.9600000009</v>
      </c>
      <c r="T44" s="24">
        <f t="shared" si="27"/>
        <v>1912482.9600000009</v>
      </c>
      <c r="U44" s="24">
        <f t="shared" si="28"/>
        <v>1912482.9600000009</v>
      </c>
    </row>
    <row r="45" spans="1:21" ht="15" x14ac:dyDescent="0.2">
      <c r="A45" s="22">
        <v>39</v>
      </c>
      <c r="B45" s="1" t="s">
        <v>32</v>
      </c>
      <c r="C45" s="45">
        <v>92101</v>
      </c>
      <c r="D45" s="45">
        <v>20950</v>
      </c>
      <c r="E45" s="23">
        <f t="shared" si="17"/>
        <v>0.81468540747096441</v>
      </c>
      <c r="F45" s="23">
        <f t="shared" si="18"/>
        <v>0.18531459252903559</v>
      </c>
      <c r="G45" s="24">
        <v>33435422.260000002</v>
      </c>
      <c r="H45" s="24">
        <f t="shared" si="19"/>
        <v>8358855.5700000003</v>
      </c>
      <c r="I45" s="24">
        <f t="shared" si="13"/>
        <v>8358855.5700000003</v>
      </c>
      <c r="J45" s="24">
        <f t="shared" si="14"/>
        <v>8358855.5700000003</v>
      </c>
      <c r="K45" s="24">
        <f t="shared" si="20"/>
        <v>8358855.5500000007</v>
      </c>
      <c r="L45" s="24">
        <f t="shared" si="21"/>
        <v>27239350.609999999</v>
      </c>
      <c r="M45" s="24">
        <f t="shared" si="22"/>
        <v>6809837.6600000001</v>
      </c>
      <c r="N45" s="24">
        <f t="shared" si="23"/>
        <v>6809837.6600000001</v>
      </c>
      <c r="O45" s="24">
        <f t="shared" si="24"/>
        <v>6809837.6600000001</v>
      </c>
      <c r="P45" s="24">
        <f t="shared" si="15"/>
        <v>6809837.629999999</v>
      </c>
      <c r="Q45" s="24">
        <f t="shared" si="16"/>
        <v>6196071.6500000022</v>
      </c>
      <c r="R45" s="24">
        <f t="shared" si="25"/>
        <v>1549017.9100000001</v>
      </c>
      <c r="S45" s="24">
        <f t="shared" si="26"/>
        <v>1549017.9100000001</v>
      </c>
      <c r="T45" s="24">
        <f t="shared" si="27"/>
        <v>1549017.9100000001</v>
      </c>
      <c r="U45" s="24">
        <f t="shared" si="28"/>
        <v>1549017.9200000018</v>
      </c>
    </row>
    <row r="46" spans="1:21" ht="30" x14ac:dyDescent="0.2">
      <c r="A46" s="22">
        <v>40</v>
      </c>
      <c r="B46" s="1" t="s">
        <v>33</v>
      </c>
      <c r="C46" s="45">
        <v>95167</v>
      </c>
      <c r="D46" s="45">
        <v>79385</v>
      </c>
      <c r="E46" s="23">
        <f t="shared" si="17"/>
        <v>0.54520715889820803</v>
      </c>
      <c r="F46" s="23">
        <f t="shared" si="18"/>
        <v>0.45479284110179197</v>
      </c>
      <c r="G46" s="24"/>
      <c r="H46" s="24">
        <f t="shared" si="19"/>
        <v>0</v>
      </c>
      <c r="I46" s="24">
        <f t="shared" si="13"/>
        <v>0</v>
      </c>
      <c r="J46" s="24">
        <f t="shared" si="14"/>
        <v>0</v>
      </c>
      <c r="K46" s="24">
        <f t="shared" si="20"/>
        <v>0</v>
      </c>
      <c r="L46" s="24">
        <f t="shared" si="21"/>
        <v>0</v>
      </c>
      <c r="M46" s="24">
        <f t="shared" si="22"/>
        <v>0</v>
      </c>
      <c r="N46" s="24">
        <f t="shared" si="23"/>
        <v>0</v>
      </c>
      <c r="O46" s="24">
        <f t="shared" si="24"/>
        <v>0</v>
      </c>
      <c r="P46" s="24">
        <f t="shared" si="15"/>
        <v>0</v>
      </c>
      <c r="Q46" s="24">
        <f t="shared" si="16"/>
        <v>0</v>
      </c>
      <c r="R46" s="24">
        <f t="shared" si="25"/>
        <v>0</v>
      </c>
      <c r="S46" s="24">
        <f t="shared" si="26"/>
        <v>0</v>
      </c>
      <c r="T46" s="24">
        <f t="shared" si="27"/>
        <v>0</v>
      </c>
      <c r="U46" s="24">
        <f t="shared" si="28"/>
        <v>0</v>
      </c>
    </row>
    <row r="47" spans="1:21" ht="30" x14ac:dyDescent="0.2">
      <c r="A47" s="22">
        <v>41</v>
      </c>
      <c r="B47" s="1" t="s">
        <v>34</v>
      </c>
      <c r="C47" s="45">
        <v>346290</v>
      </c>
      <c r="D47" s="45">
        <v>301652</v>
      </c>
      <c r="E47" s="23">
        <f t="shared" si="17"/>
        <v>0.53444598436279789</v>
      </c>
      <c r="F47" s="23">
        <f t="shared" si="18"/>
        <v>0.46555401563720211</v>
      </c>
      <c r="G47" s="24"/>
      <c r="H47" s="24">
        <f t="shared" si="19"/>
        <v>0</v>
      </c>
      <c r="I47" s="24">
        <f t="shared" si="13"/>
        <v>0</v>
      </c>
      <c r="J47" s="24">
        <f t="shared" si="14"/>
        <v>0</v>
      </c>
      <c r="K47" s="24">
        <f t="shared" si="20"/>
        <v>0</v>
      </c>
      <c r="L47" s="24">
        <f t="shared" si="21"/>
        <v>0</v>
      </c>
      <c r="M47" s="24">
        <f t="shared" si="22"/>
        <v>0</v>
      </c>
      <c r="N47" s="24">
        <f t="shared" si="23"/>
        <v>0</v>
      </c>
      <c r="O47" s="24">
        <f t="shared" si="24"/>
        <v>0</v>
      </c>
      <c r="P47" s="24">
        <f t="shared" si="15"/>
        <v>0</v>
      </c>
      <c r="Q47" s="24">
        <f t="shared" si="16"/>
        <v>0</v>
      </c>
      <c r="R47" s="24">
        <f t="shared" si="25"/>
        <v>0</v>
      </c>
      <c r="S47" s="24">
        <f t="shared" si="26"/>
        <v>0</v>
      </c>
      <c r="T47" s="24">
        <f t="shared" si="27"/>
        <v>0</v>
      </c>
      <c r="U47" s="24">
        <f t="shared" si="28"/>
        <v>0</v>
      </c>
    </row>
    <row r="48" spans="1:21" ht="15" x14ac:dyDescent="0.2">
      <c r="A48" s="22">
        <v>42</v>
      </c>
      <c r="B48" s="1" t="s">
        <v>35</v>
      </c>
      <c r="C48" s="45">
        <v>6169</v>
      </c>
      <c r="D48" s="45">
        <v>8051</v>
      </c>
      <c r="E48" s="23">
        <f t="shared" si="17"/>
        <v>0.43382559774964841</v>
      </c>
      <c r="F48" s="23">
        <f t="shared" si="18"/>
        <v>0.56617440225035165</v>
      </c>
      <c r="G48" s="24">
        <v>2469246.86</v>
      </c>
      <c r="H48" s="24">
        <f t="shared" si="19"/>
        <v>617311.72</v>
      </c>
      <c r="I48" s="24">
        <f t="shared" si="13"/>
        <v>617311.72</v>
      </c>
      <c r="J48" s="24">
        <f t="shared" si="14"/>
        <v>617311.72</v>
      </c>
      <c r="K48" s="24">
        <f t="shared" si="20"/>
        <v>617311.69999999995</v>
      </c>
      <c r="L48" s="24">
        <f t="shared" si="21"/>
        <v>1071222.5</v>
      </c>
      <c r="M48" s="24">
        <f t="shared" si="22"/>
        <v>267805.63</v>
      </c>
      <c r="N48" s="24">
        <f t="shared" si="23"/>
        <v>267805.63</v>
      </c>
      <c r="O48" s="24">
        <f t="shared" si="24"/>
        <v>267805.63</v>
      </c>
      <c r="P48" s="24">
        <f t="shared" si="15"/>
        <v>267805.61</v>
      </c>
      <c r="Q48" s="24">
        <f t="shared" si="16"/>
        <v>1398024.3599999999</v>
      </c>
      <c r="R48" s="24">
        <f t="shared" si="25"/>
        <v>349506.08999999997</v>
      </c>
      <c r="S48" s="24">
        <f t="shared" si="26"/>
        <v>349506.08999999997</v>
      </c>
      <c r="T48" s="24">
        <f t="shared" si="27"/>
        <v>349506.08999999997</v>
      </c>
      <c r="U48" s="24">
        <f t="shared" si="28"/>
        <v>349506.08999999997</v>
      </c>
    </row>
    <row r="49" spans="1:21" ht="30" x14ac:dyDescent="0.2">
      <c r="A49" s="22">
        <v>43</v>
      </c>
      <c r="B49" s="1" t="s">
        <v>36</v>
      </c>
      <c r="C49" s="45">
        <v>39603</v>
      </c>
      <c r="D49" s="45">
        <v>52394</v>
      </c>
      <c r="E49" s="23">
        <f t="shared" si="17"/>
        <v>0.4304814287422416</v>
      </c>
      <c r="F49" s="23">
        <f t="shared" si="18"/>
        <v>0.5695185712577584</v>
      </c>
      <c r="G49" s="24">
        <v>13568971.17</v>
      </c>
      <c r="H49" s="24">
        <f t="shared" si="19"/>
        <v>3392242.79</v>
      </c>
      <c r="I49" s="24">
        <f t="shared" si="13"/>
        <v>3392242.79</v>
      </c>
      <c r="J49" s="24">
        <f t="shared" si="14"/>
        <v>3392242.79</v>
      </c>
      <c r="K49" s="24">
        <f t="shared" si="20"/>
        <v>3392242.7999999989</v>
      </c>
      <c r="L49" s="24">
        <f t="shared" si="21"/>
        <v>5841190.0999999996</v>
      </c>
      <c r="M49" s="24">
        <f t="shared" si="22"/>
        <v>1460297.52</v>
      </c>
      <c r="N49" s="24">
        <f t="shared" si="23"/>
        <v>1460297.52</v>
      </c>
      <c r="O49" s="24">
        <f t="shared" si="24"/>
        <v>1460297.52</v>
      </c>
      <c r="P49" s="24">
        <f t="shared" si="15"/>
        <v>1460297.54</v>
      </c>
      <c r="Q49" s="24">
        <f t="shared" si="16"/>
        <v>7727781.0699999994</v>
      </c>
      <c r="R49" s="24">
        <f t="shared" si="25"/>
        <v>1931945.27</v>
      </c>
      <c r="S49" s="24">
        <f t="shared" si="26"/>
        <v>1931945.27</v>
      </c>
      <c r="T49" s="24">
        <f t="shared" si="27"/>
        <v>1931945.27</v>
      </c>
      <c r="U49" s="24">
        <f t="shared" si="28"/>
        <v>1931945.2599999988</v>
      </c>
    </row>
    <row r="50" spans="1:21" ht="15" x14ac:dyDescent="0.2">
      <c r="A50" s="22">
        <v>44</v>
      </c>
      <c r="B50" s="1" t="s">
        <v>61</v>
      </c>
      <c r="C50" s="45">
        <v>23717</v>
      </c>
      <c r="D50" s="45">
        <v>30057</v>
      </c>
      <c r="E50" s="23">
        <f t="shared" si="17"/>
        <v>0.44104957786290772</v>
      </c>
      <c r="F50" s="23">
        <f t="shared" si="18"/>
        <v>0.55895042213709223</v>
      </c>
      <c r="G50" s="24">
        <v>17443110.670000002</v>
      </c>
      <c r="H50" s="24">
        <f t="shared" si="19"/>
        <v>4360777.67</v>
      </c>
      <c r="I50" s="24">
        <f t="shared" si="13"/>
        <v>4360777.67</v>
      </c>
      <c r="J50" s="24">
        <f t="shared" si="14"/>
        <v>4360777.67</v>
      </c>
      <c r="K50" s="24">
        <f t="shared" si="20"/>
        <v>4360777.660000002</v>
      </c>
      <c r="L50" s="24">
        <f t="shared" si="21"/>
        <v>7693276.5999999996</v>
      </c>
      <c r="M50" s="24">
        <f t="shared" si="22"/>
        <v>1923319.15</v>
      </c>
      <c r="N50" s="24">
        <f t="shared" si="23"/>
        <v>1923319.15</v>
      </c>
      <c r="O50" s="24">
        <f t="shared" si="24"/>
        <v>1923319.15</v>
      </c>
      <c r="P50" s="24">
        <f t="shared" si="15"/>
        <v>1923319.1499999994</v>
      </c>
      <c r="Q50" s="24">
        <f t="shared" si="16"/>
        <v>9749834.070000004</v>
      </c>
      <c r="R50" s="24">
        <f t="shared" si="25"/>
        <v>2437458.52</v>
      </c>
      <c r="S50" s="24">
        <f t="shared" si="26"/>
        <v>2437458.52</v>
      </c>
      <c r="T50" s="24">
        <f t="shared" si="27"/>
        <v>2437458.52</v>
      </c>
      <c r="U50" s="24">
        <f t="shared" si="28"/>
        <v>2437458.5100000026</v>
      </c>
    </row>
    <row r="51" spans="1:21" ht="15" x14ac:dyDescent="0.2">
      <c r="A51" s="22">
        <v>45</v>
      </c>
      <c r="B51" s="1" t="s">
        <v>62</v>
      </c>
      <c r="C51" s="45">
        <v>7129</v>
      </c>
      <c r="D51" s="45">
        <v>1196</v>
      </c>
      <c r="E51" s="23">
        <f t="shared" si="17"/>
        <v>0.85633633633633632</v>
      </c>
      <c r="F51" s="23">
        <f t="shared" si="18"/>
        <v>0.14366366366366368</v>
      </c>
      <c r="G51" s="24">
        <v>12248509.699999999</v>
      </c>
      <c r="H51" s="24">
        <f t="shared" si="19"/>
        <v>3062127.43</v>
      </c>
      <c r="I51" s="24">
        <f t="shared" si="13"/>
        <v>3062127.43</v>
      </c>
      <c r="J51" s="24">
        <f t="shared" si="14"/>
        <v>3062127.43</v>
      </c>
      <c r="K51" s="24">
        <f t="shared" si="20"/>
        <v>3062127.4099999997</v>
      </c>
      <c r="L51" s="24">
        <f t="shared" si="21"/>
        <v>10488843.92</v>
      </c>
      <c r="M51" s="24">
        <f t="shared" si="22"/>
        <v>2622210.98</v>
      </c>
      <c r="N51" s="24">
        <f t="shared" si="23"/>
        <v>2622210.98</v>
      </c>
      <c r="O51" s="24">
        <f t="shared" si="24"/>
        <v>2622210.98</v>
      </c>
      <c r="P51" s="24">
        <f t="shared" si="15"/>
        <v>2622210.9799999991</v>
      </c>
      <c r="Q51" s="24">
        <f t="shared" si="16"/>
        <v>1759665.7800000012</v>
      </c>
      <c r="R51" s="24">
        <f t="shared" si="25"/>
        <v>439916.45000000019</v>
      </c>
      <c r="S51" s="24">
        <f t="shared" si="26"/>
        <v>439916.45000000019</v>
      </c>
      <c r="T51" s="24">
        <f t="shared" si="27"/>
        <v>439916.45000000019</v>
      </c>
      <c r="U51" s="24">
        <f t="shared" si="28"/>
        <v>439916.43000000063</v>
      </c>
    </row>
    <row r="52" spans="1:21" ht="30" x14ac:dyDescent="0.2">
      <c r="A52" s="22">
        <v>46</v>
      </c>
      <c r="B52" s="1" t="s">
        <v>37</v>
      </c>
      <c r="C52" s="45">
        <v>441457</v>
      </c>
      <c r="D52" s="45">
        <v>381037</v>
      </c>
      <c r="E52" s="23">
        <f t="shared" si="17"/>
        <v>0.53672975122006972</v>
      </c>
      <c r="F52" s="23">
        <f t="shared" si="18"/>
        <v>0.46327024877993028</v>
      </c>
      <c r="G52" s="24">
        <v>0</v>
      </c>
      <c r="H52" s="24">
        <f t="shared" si="19"/>
        <v>0</v>
      </c>
      <c r="I52" s="24">
        <f t="shared" si="13"/>
        <v>0</v>
      </c>
      <c r="J52" s="24">
        <f t="shared" si="14"/>
        <v>0</v>
      </c>
      <c r="K52" s="24">
        <f t="shared" si="20"/>
        <v>0</v>
      </c>
      <c r="L52" s="24">
        <f t="shared" si="21"/>
        <v>0</v>
      </c>
      <c r="M52" s="24">
        <f t="shared" si="22"/>
        <v>0</v>
      </c>
      <c r="N52" s="24">
        <f t="shared" si="23"/>
        <v>0</v>
      </c>
      <c r="O52" s="24">
        <f t="shared" si="24"/>
        <v>0</v>
      </c>
      <c r="P52" s="24">
        <f t="shared" si="15"/>
        <v>0</v>
      </c>
      <c r="Q52" s="24">
        <f t="shared" si="16"/>
        <v>0</v>
      </c>
      <c r="R52" s="24">
        <f t="shared" si="25"/>
        <v>0</v>
      </c>
      <c r="S52" s="24">
        <f t="shared" si="26"/>
        <v>0</v>
      </c>
      <c r="T52" s="24">
        <f t="shared" si="27"/>
        <v>0</v>
      </c>
      <c r="U52" s="24">
        <f t="shared" si="28"/>
        <v>0</v>
      </c>
    </row>
    <row r="53" spans="1:21" ht="15" x14ac:dyDescent="0.2">
      <c r="A53" s="22">
        <v>47</v>
      </c>
      <c r="B53" s="1" t="s">
        <v>38</v>
      </c>
      <c r="C53" s="45">
        <v>441457</v>
      </c>
      <c r="D53" s="45">
        <v>381037</v>
      </c>
      <c r="E53" s="23">
        <f t="shared" si="17"/>
        <v>0.53672975122006972</v>
      </c>
      <c r="F53" s="23">
        <f t="shared" si="18"/>
        <v>0.46327024877993028</v>
      </c>
      <c r="G53" s="24">
        <v>776897.85</v>
      </c>
      <c r="H53" s="24">
        <f t="shared" si="19"/>
        <v>194224.46</v>
      </c>
      <c r="I53" s="24">
        <f t="shared" si="13"/>
        <v>194224.46</v>
      </c>
      <c r="J53" s="24">
        <f t="shared" si="14"/>
        <v>194224.46</v>
      </c>
      <c r="K53" s="24">
        <f t="shared" si="20"/>
        <v>194224.47000000006</v>
      </c>
      <c r="L53" s="24">
        <f t="shared" si="21"/>
        <v>416984.19</v>
      </c>
      <c r="M53" s="24">
        <f t="shared" si="22"/>
        <v>104246.05</v>
      </c>
      <c r="N53" s="24">
        <f t="shared" si="23"/>
        <v>104246.05</v>
      </c>
      <c r="O53" s="24">
        <f t="shared" si="24"/>
        <v>104246.05</v>
      </c>
      <c r="P53" s="24">
        <f t="shared" si="15"/>
        <v>104246.04000000002</v>
      </c>
      <c r="Q53" s="24">
        <f t="shared" si="16"/>
        <v>359913.66000000003</v>
      </c>
      <c r="R53" s="24">
        <f t="shared" si="25"/>
        <v>89978.409999999989</v>
      </c>
      <c r="S53" s="24">
        <f t="shared" si="26"/>
        <v>89978.409999999989</v>
      </c>
      <c r="T53" s="24">
        <f t="shared" si="27"/>
        <v>89978.409999999989</v>
      </c>
      <c r="U53" s="24">
        <f t="shared" si="28"/>
        <v>89978.430000000037</v>
      </c>
    </row>
    <row r="54" spans="1:21" ht="15" x14ac:dyDescent="0.2">
      <c r="A54" s="22">
        <v>48</v>
      </c>
      <c r="B54" s="1" t="s">
        <v>63</v>
      </c>
      <c r="C54" s="45">
        <v>441457</v>
      </c>
      <c r="D54" s="45">
        <v>381037</v>
      </c>
      <c r="E54" s="23">
        <f t="shared" si="17"/>
        <v>0.53672975122006972</v>
      </c>
      <c r="F54" s="23">
        <f t="shared" si="18"/>
        <v>0.46327024877993028</v>
      </c>
      <c r="G54" s="24">
        <v>41331834</v>
      </c>
      <c r="H54" s="24">
        <f t="shared" si="19"/>
        <v>10332958.5</v>
      </c>
      <c r="I54" s="24">
        <f t="shared" si="13"/>
        <v>10332958.5</v>
      </c>
      <c r="J54" s="24">
        <f t="shared" si="14"/>
        <v>10332958.5</v>
      </c>
      <c r="K54" s="24">
        <f t="shared" si="20"/>
        <v>10332958.5</v>
      </c>
      <c r="L54" s="24">
        <f t="shared" si="21"/>
        <v>22184024.98</v>
      </c>
      <c r="M54" s="24">
        <f t="shared" si="22"/>
        <v>5546006.25</v>
      </c>
      <c r="N54" s="24">
        <f t="shared" si="23"/>
        <v>5546006.25</v>
      </c>
      <c r="O54" s="24">
        <f t="shared" si="24"/>
        <v>5546006.25</v>
      </c>
      <c r="P54" s="24">
        <f t="shared" si="15"/>
        <v>5546006.2300000004</v>
      </c>
      <c r="Q54" s="24">
        <f t="shared" si="16"/>
        <v>19147809.02</v>
      </c>
      <c r="R54" s="24">
        <f t="shared" si="25"/>
        <v>4786952.25</v>
      </c>
      <c r="S54" s="24">
        <f t="shared" si="26"/>
        <v>4786952.25</v>
      </c>
      <c r="T54" s="24">
        <f t="shared" si="27"/>
        <v>4786952.25</v>
      </c>
      <c r="U54" s="24">
        <f t="shared" si="28"/>
        <v>4786952.2699999996</v>
      </c>
    </row>
    <row r="55" spans="1:21" ht="15" x14ac:dyDescent="0.2">
      <c r="A55" s="22">
        <v>49</v>
      </c>
      <c r="B55" s="1" t="s">
        <v>39</v>
      </c>
      <c r="C55" s="45">
        <v>441457</v>
      </c>
      <c r="D55" s="45">
        <v>381037</v>
      </c>
      <c r="E55" s="23">
        <f t="shared" si="17"/>
        <v>0.53672975122006972</v>
      </c>
      <c r="F55" s="23">
        <f t="shared" si="18"/>
        <v>0.46327024877993028</v>
      </c>
      <c r="G55" s="24">
        <v>2938885.69</v>
      </c>
      <c r="H55" s="24">
        <f t="shared" si="19"/>
        <v>734721.42</v>
      </c>
      <c r="I55" s="24">
        <f t="shared" si="13"/>
        <v>734721.42</v>
      </c>
      <c r="J55" s="24">
        <f t="shared" si="14"/>
        <v>734721.42</v>
      </c>
      <c r="K55" s="24">
        <f t="shared" si="20"/>
        <v>734721.43</v>
      </c>
      <c r="L55" s="24">
        <f t="shared" si="21"/>
        <v>1577387.39</v>
      </c>
      <c r="M55" s="24">
        <f t="shared" si="22"/>
        <v>394346.84</v>
      </c>
      <c r="N55" s="24">
        <f t="shared" si="23"/>
        <v>394346.84</v>
      </c>
      <c r="O55" s="24">
        <f t="shared" si="24"/>
        <v>394346.84</v>
      </c>
      <c r="P55" s="24">
        <f t="shared" si="15"/>
        <v>394346.8699999997</v>
      </c>
      <c r="Q55" s="24">
        <f t="shared" si="16"/>
        <v>1361498.3000000003</v>
      </c>
      <c r="R55" s="24">
        <f t="shared" si="25"/>
        <v>340374.58</v>
      </c>
      <c r="S55" s="24">
        <f t="shared" si="26"/>
        <v>340374.58</v>
      </c>
      <c r="T55" s="24">
        <f t="shared" si="27"/>
        <v>340374.58</v>
      </c>
      <c r="U55" s="24">
        <f t="shared" si="28"/>
        <v>340374.56000000035</v>
      </c>
    </row>
    <row r="56" spans="1:21" ht="15" x14ac:dyDescent="0.2">
      <c r="A56" s="22">
        <v>50</v>
      </c>
      <c r="B56" s="1" t="s">
        <v>40</v>
      </c>
      <c r="C56" s="45">
        <v>441457</v>
      </c>
      <c r="D56" s="45">
        <v>381037</v>
      </c>
      <c r="E56" s="23">
        <f t="shared" si="17"/>
        <v>0.53672975122006972</v>
      </c>
      <c r="F56" s="23">
        <f t="shared" si="18"/>
        <v>0.46327024877993028</v>
      </c>
      <c r="G56" s="24">
        <v>32063941.890000001</v>
      </c>
      <c r="H56" s="24">
        <f t="shared" si="19"/>
        <v>8015985.4699999997</v>
      </c>
      <c r="I56" s="24">
        <f t="shared" si="13"/>
        <v>8015985.4699999997</v>
      </c>
      <c r="J56" s="24">
        <f t="shared" si="14"/>
        <v>8015985.4699999997</v>
      </c>
      <c r="K56" s="24">
        <f t="shared" si="20"/>
        <v>8015985.4800000032</v>
      </c>
      <c r="L56" s="24">
        <f t="shared" si="21"/>
        <v>17209671.550000001</v>
      </c>
      <c r="M56" s="24">
        <f t="shared" si="22"/>
        <v>4302417.8899999997</v>
      </c>
      <c r="N56" s="24">
        <f t="shared" si="23"/>
        <v>4302417.8899999997</v>
      </c>
      <c r="O56" s="24">
        <f t="shared" si="24"/>
        <v>4302417.8899999997</v>
      </c>
      <c r="P56" s="24">
        <f t="shared" si="15"/>
        <v>4302417.88</v>
      </c>
      <c r="Q56" s="24">
        <f t="shared" si="16"/>
        <v>14854270.340000004</v>
      </c>
      <c r="R56" s="24">
        <f t="shared" si="25"/>
        <v>3713567.58</v>
      </c>
      <c r="S56" s="24">
        <f t="shared" si="26"/>
        <v>3713567.58</v>
      </c>
      <c r="T56" s="24">
        <f t="shared" si="27"/>
        <v>3713567.58</v>
      </c>
      <c r="U56" s="24">
        <f t="shared" si="28"/>
        <v>3713567.6000000034</v>
      </c>
    </row>
    <row r="57" spans="1:21" ht="15" x14ac:dyDescent="0.2">
      <c r="A57" s="22">
        <v>51</v>
      </c>
      <c r="B57" s="1" t="s">
        <v>41</v>
      </c>
      <c r="C57" s="45">
        <v>441457</v>
      </c>
      <c r="D57" s="45">
        <v>381037</v>
      </c>
      <c r="E57" s="23">
        <f t="shared" si="17"/>
        <v>0.53672975122006972</v>
      </c>
      <c r="F57" s="23">
        <f t="shared" si="18"/>
        <v>0.46327024877993028</v>
      </c>
      <c r="G57" s="24">
        <v>102237108.63</v>
      </c>
      <c r="H57" s="24">
        <f t="shared" si="19"/>
        <v>25559277.16</v>
      </c>
      <c r="I57" s="24">
        <f t="shared" si="13"/>
        <v>25559277.16</v>
      </c>
      <c r="J57" s="24">
        <f t="shared" si="14"/>
        <v>25559277.16</v>
      </c>
      <c r="K57" s="24">
        <f t="shared" si="20"/>
        <v>25559277.150000002</v>
      </c>
      <c r="L57" s="24">
        <f t="shared" si="21"/>
        <v>54873697.880000003</v>
      </c>
      <c r="M57" s="24">
        <f t="shared" si="22"/>
        <v>13718424.470000001</v>
      </c>
      <c r="N57" s="24">
        <f t="shared" si="23"/>
        <v>13718424.470000001</v>
      </c>
      <c r="O57" s="24">
        <f t="shared" si="24"/>
        <v>13718424.470000001</v>
      </c>
      <c r="P57" s="24">
        <f t="shared" si="15"/>
        <v>13718424.470000004</v>
      </c>
      <c r="Q57" s="24">
        <f t="shared" si="16"/>
        <v>47363410.75</v>
      </c>
      <c r="R57" s="24">
        <f t="shared" si="25"/>
        <v>11840852.689999999</v>
      </c>
      <c r="S57" s="24">
        <f t="shared" si="26"/>
        <v>11840852.689999999</v>
      </c>
      <c r="T57" s="24">
        <f t="shared" si="27"/>
        <v>11840852.689999999</v>
      </c>
      <c r="U57" s="24">
        <f t="shared" si="28"/>
        <v>11840852.679999998</v>
      </c>
    </row>
    <row r="58" spans="1:21" ht="15" x14ac:dyDescent="0.2">
      <c r="A58" s="22">
        <v>52</v>
      </c>
      <c r="B58" s="1" t="s">
        <v>42</v>
      </c>
      <c r="C58" s="45">
        <v>441457</v>
      </c>
      <c r="D58" s="45">
        <v>381037</v>
      </c>
      <c r="E58" s="23">
        <f t="shared" si="17"/>
        <v>0.53672975122006972</v>
      </c>
      <c r="F58" s="23">
        <f t="shared" si="18"/>
        <v>0.46327024877993028</v>
      </c>
      <c r="G58" s="24"/>
      <c r="H58" s="24">
        <f t="shared" si="19"/>
        <v>0</v>
      </c>
      <c r="I58" s="24">
        <f t="shared" si="13"/>
        <v>0</v>
      </c>
      <c r="J58" s="24">
        <f t="shared" si="14"/>
        <v>0</v>
      </c>
      <c r="K58" s="24">
        <f t="shared" si="20"/>
        <v>0</v>
      </c>
      <c r="L58" s="24">
        <f t="shared" si="21"/>
        <v>0</v>
      </c>
      <c r="M58" s="24">
        <f t="shared" si="22"/>
        <v>0</v>
      </c>
      <c r="N58" s="24">
        <f t="shared" si="23"/>
        <v>0</v>
      </c>
      <c r="O58" s="24">
        <f t="shared" si="24"/>
        <v>0</v>
      </c>
      <c r="P58" s="24">
        <f t="shared" si="15"/>
        <v>0</v>
      </c>
      <c r="Q58" s="24">
        <f t="shared" si="16"/>
        <v>0</v>
      </c>
      <c r="R58" s="24">
        <f t="shared" si="25"/>
        <v>0</v>
      </c>
      <c r="S58" s="24">
        <f t="shared" si="26"/>
        <v>0</v>
      </c>
      <c r="T58" s="24">
        <f t="shared" si="27"/>
        <v>0</v>
      </c>
      <c r="U58" s="24">
        <f t="shared" si="28"/>
        <v>0</v>
      </c>
    </row>
    <row r="59" spans="1:21" ht="15" x14ac:dyDescent="0.2">
      <c r="A59" s="22">
        <v>53</v>
      </c>
      <c r="B59" s="1" t="s">
        <v>53</v>
      </c>
      <c r="C59" s="45">
        <v>441457</v>
      </c>
      <c r="D59" s="45">
        <v>381037</v>
      </c>
      <c r="E59" s="23">
        <f t="shared" si="17"/>
        <v>0.53672975122006972</v>
      </c>
      <c r="F59" s="23">
        <f t="shared" si="18"/>
        <v>0.46327024877993028</v>
      </c>
      <c r="G59" s="24"/>
      <c r="H59" s="24">
        <f t="shared" si="19"/>
        <v>0</v>
      </c>
      <c r="I59" s="24">
        <f t="shared" si="13"/>
        <v>0</v>
      </c>
      <c r="J59" s="24">
        <f t="shared" si="14"/>
        <v>0</v>
      </c>
      <c r="K59" s="24">
        <f t="shared" si="20"/>
        <v>0</v>
      </c>
      <c r="L59" s="24">
        <f t="shared" si="21"/>
        <v>0</v>
      </c>
      <c r="M59" s="24">
        <f t="shared" si="22"/>
        <v>0</v>
      </c>
      <c r="N59" s="24">
        <f t="shared" si="23"/>
        <v>0</v>
      </c>
      <c r="O59" s="24">
        <f t="shared" si="24"/>
        <v>0</v>
      </c>
      <c r="P59" s="24">
        <f t="shared" si="15"/>
        <v>0</v>
      </c>
      <c r="Q59" s="24">
        <f t="shared" si="16"/>
        <v>0</v>
      </c>
      <c r="R59" s="24">
        <f t="shared" si="25"/>
        <v>0</v>
      </c>
      <c r="S59" s="24">
        <f t="shared" si="26"/>
        <v>0</v>
      </c>
      <c r="T59" s="24">
        <f t="shared" si="27"/>
        <v>0</v>
      </c>
      <c r="U59" s="24">
        <f t="shared" si="28"/>
        <v>0</v>
      </c>
    </row>
    <row r="60" spans="1:21" ht="15" x14ac:dyDescent="0.2">
      <c r="A60" s="22">
        <v>54</v>
      </c>
      <c r="B60" s="2" t="s">
        <v>88</v>
      </c>
      <c r="C60" s="45">
        <v>441457</v>
      </c>
      <c r="D60" s="45">
        <v>381037</v>
      </c>
      <c r="E60" s="23">
        <f t="shared" si="17"/>
        <v>0.53672975122006972</v>
      </c>
      <c r="F60" s="23">
        <f t="shared" si="18"/>
        <v>0.46327024877993028</v>
      </c>
      <c r="G60" s="24"/>
      <c r="H60" s="24">
        <f t="shared" si="19"/>
        <v>0</v>
      </c>
      <c r="I60" s="24">
        <f t="shared" si="13"/>
        <v>0</v>
      </c>
      <c r="J60" s="24">
        <f t="shared" si="14"/>
        <v>0</v>
      </c>
      <c r="K60" s="24">
        <f t="shared" si="20"/>
        <v>0</v>
      </c>
      <c r="L60" s="24">
        <f t="shared" si="21"/>
        <v>0</v>
      </c>
      <c r="M60" s="24">
        <f t="shared" si="22"/>
        <v>0</v>
      </c>
      <c r="N60" s="24">
        <f t="shared" si="23"/>
        <v>0</v>
      </c>
      <c r="O60" s="24">
        <f t="shared" si="24"/>
        <v>0</v>
      </c>
      <c r="P60" s="24">
        <f t="shared" si="15"/>
        <v>0</v>
      </c>
      <c r="Q60" s="24">
        <f t="shared" si="16"/>
        <v>0</v>
      </c>
      <c r="R60" s="24">
        <f t="shared" si="25"/>
        <v>0</v>
      </c>
      <c r="S60" s="24">
        <f t="shared" si="26"/>
        <v>0</v>
      </c>
      <c r="T60" s="24">
        <f t="shared" si="27"/>
        <v>0</v>
      </c>
      <c r="U60" s="24">
        <f t="shared" si="28"/>
        <v>0</v>
      </c>
    </row>
    <row r="61" spans="1:21" ht="15" x14ac:dyDescent="0.2">
      <c r="A61" s="22">
        <v>55</v>
      </c>
      <c r="B61" s="1" t="s">
        <v>43</v>
      </c>
      <c r="C61" s="45">
        <v>441457</v>
      </c>
      <c r="D61" s="45">
        <v>381037</v>
      </c>
      <c r="E61" s="23">
        <f t="shared" si="17"/>
        <v>0.53672975122006972</v>
      </c>
      <c r="F61" s="23">
        <f t="shared" si="18"/>
        <v>0.46327024877993028</v>
      </c>
      <c r="G61" s="24">
        <v>5365268.8899999997</v>
      </c>
      <c r="H61" s="24">
        <f t="shared" si="19"/>
        <v>1341317.22</v>
      </c>
      <c r="I61" s="24">
        <f t="shared" si="13"/>
        <v>1341317.22</v>
      </c>
      <c r="J61" s="24">
        <f t="shared" si="14"/>
        <v>1341317.22</v>
      </c>
      <c r="K61" s="24">
        <f t="shared" si="20"/>
        <v>1341317.2300000002</v>
      </c>
      <c r="L61" s="24">
        <f t="shared" si="21"/>
        <v>2879699.44</v>
      </c>
      <c r="M61" s="24">
        <f t="shared" si="22"/>
        <v>719924.86</v>
      </c>
      <c r="N61" s="24">
        <f t="shared" si="23"/>
        <v>719924.86</v>
      </c>
      <c r="O61" s="24">
        <f t="shared" si="24"/>
        <v>719924.86</v>
      </c>
      <c r="P61" s="24">
        <f t="shared" si="15"/>
        <v>719924.86000000022</v>
      </c>
      <c r="Q61" s="24">
        <f t="shared" si="16"/>
        <v>2485569.4500000002</v>
      </c>
      <c r="R61" s="24">
        <f t="shared" si="25"/>
        <v>621392.36</v>
      </c>
      <c r="S61" s="24">
        <f t="shared" si="26"/>
        <v>621392.36</v>
      </c>
      <c r="T61" s="24">
        <f t="shared" si="27"/>
        <v>621392.36</v>
      </c>
      <c r="U61" s="24">
        <f t="shared" si="28"/>
        <v>621392.37</v>
      </c>
    </row>
    <row r="62" spans="1:21" ht="15" x14ac:dyDescent="0.2">
      <c r="A62" s="22">
        <v>56</v>
      </c>
      <c r="B62" s="2" t="s">
        <v>44</v>
      </c>
      <c r="C62" s="45">
        <v>441457</v>
      </c>
      <c r="D62" s="45">
        <v>381037</v>
      </c>
      <c r="E62" s="23">
        <f t="shared" si="17"/>
        <v>0.53672975122006972</v>
      </c>
      <c r="F62" s="23">
        <f t="shared" si="18"/>
        <v>0.46327024877993028</v>
      </c>
      <c r="G62" s="24">
        <v>10748419.189999999</v>
      </c>
      <c r="H62" s="24">
        <f t="shared" si="19"/>
        <v>2687104.8</v>
      </c>
      <c r="I62" s="24">
        <f t="shared" si="13"/>
        <v>2687104.8</v>
      </c>
      <c r="J62" s="24">
        <f t="shared" si="14"/>
        <v>2687104.8</v>
      </c>
      <c r="K62" s="24">
        <f t="shared" si="20"/>
        <v>2687104.79</v>
      </c>
      <c r="L62" s="24">
        <f t="shared" si="21"/>
        <v>5768996.3600000003</v>
      </c>
      <c r="M62" s="24">
        <f t="shared" si="22"/>
        <v>1442249.09</v>
      </c>
      <c r="N62" s="24">
        <f t="shared" si="23"/>
        <v>1442249.09</v>
      </c>
      <c r="O62" s="24">
        <f t="shared" si="24"/>
        <v>1442249.09</v>
      </c>
      <c r="P62" s="24">
        <f t="shared" si="15"/>
        <v>1442249.0900000005</v>
      </c>
      <c r="Q62" s="24">
        <f t="shared" si="16"/>
        <v>4979422.8299999982</v>
      </c>
      <c r="R62" s="24">
        <f t="shared" si="25"/>
        <v>1244855.7099999997</v>
      </c>
      <c r="S62" s="24">
        <f t="shared" si="26"/>
        <v>1244855.7099999997</v>
      </c>
      <c r="T62" s="24">
        <f t="shared" si="27"/>
        <v>1244855.7099999997</v>
      </c>
      <c r="U62" s="24">
        <f t="shared" si="28"/>
        <v>1244855.6999999995</v>
      </c>
    </row>
    <row r="63" spans="1:21" ht="15" x14ac:dyDescent="0.2">
      <c r="A63" s="22">
        <v>57</v>
      </c>
      <c r="B63" s="2" t="s">
        <v>45</v>
      </c>
      <c r="C63" s="45">
        <v>441457</v>
      </c>
      <c r="D63" s="45">
        <v>381037</v>
      </c>
      <c r="E63" s="23">
        <f t="shared" si="17"/>
        <v>0.53672975122006972</v>
      </c>
      <c r="F63" s="23">
        <f t="shared" si="18"/>
        <v>0.46327024877993028</v>
      </c>
      <c r="G63" s="24"/>
      <c r="H63" s="24">
        <f t="shared" si="19"/>
        <v>0</v>
      </c>
      <c r="I63" s="24">
        <f t="shared" si="13"/>
        <v>0</v>
      </c>
      <c r="J63" s="24">
        <f t="shared" si="14"/>
        <v>0</v>
      </c>
      <c r="K63" s="24">
        <f t="shared" si="20"/>
        <v>0</v>
      </c>
      <c r="L63" s="24">
        <f t="shared" si="21"/>
        <v>0</v>
      </c>
      <c r="M63" s="24">
        <f t="shared" si="22"/>
        <v>0</v>
      </c>
      <c r="N63" s="24">
        <f t="shared" si="23"/>
        <v>0</v>
      </c>
      <c r="O63" s="24">
        <f t="shared" si="24"/>
        <v>0</v>
      </c>
      <c r="P63" s="24">
        <f t="shared" si="15"/>
        <v>0</v>
      </c>
      <c r="Q63" s="24">
        <f t="shared" si="16"/>
        <v>0</v>
      </c>
      <c r="R63" s="24">
        <f t="shared" si="25"/>
        <v>0</v>
      </c>
      <c r="S63" s="24">
        <f t="shared" si="26"/>
        <v>0</v>
      </c>
      <c r="T63" s="24">
        <f t="shared" si="27"/>
        <v>0</v>
      </c>
      <c r="U63" s="24">
        <f t="shared" si="28"/>
        <v>0</v>
      </c>
    </row>
    <row r="64" spans="1:21" ht="15" x14ac:dyDescent="0.2">
      <c r="A64" s="22">
        <v>58</v>
      </c>
      <c r="B64" s="2" t="s">
        <v>46</v>
      </c>
      <c r="C64" s="45">
        <v>441457</v>
      </c>
      <c r="D64" s="45">
        <v>381037</v>
      </c>
      <c r="E64" s="23">
        <f t="shared" si="17"/>
        <v>0.53672975122006972</v>
      </c>
      <c r="F64" s="23">
        <f t="shared" si="18"/>
        <v>0.46327024877993028</v>
      </c>
      <c r="G64" s="24"/>
      <c r="H64" s="24">
        <f t="shared" si="19"/>
        <v>0</v>
      </c>
      <c r="I64" s="24">
        <f t="shared" si="13"/>
        <v>0</v>
      </c>
      <c r="J64" s="24">
        <f t="shared" si="14"/>
        <v>0</v>
      </c>
      <c r="K64" s="24">
        <f t="shared" si="20"/>
        <v>0</v>
      </c>
      <c r="L64" s="24">
        <f t="shared" si="21"/>
        <v>0</v>
      </c>
      <c r="M64" s="24">
        <f t="shared" si="22"/>
        <v>0</v>
      </c>
      <c r="N64" s="24">
        <f t="shared" si="23"/>
        <v>0</v>
      </c>
      <c r="O64" s="24">
        <f t="shared" si="24"/>
        <v>0</v>
      </c>
      <c r="P64" s="24">
        <f t="shared" si="15"/>
        <v>0</v>
      </c>
      <c r="Q64" s="24">
        <f t="shared" si="16"/>
        <v>0</v>
      </c>
      <c r="R64" s="24">
        <f t="shared" si="25"/>
        <v>0</v>
      </c>
      <c r="S64" s="24">
        <f t="shared" si="26"/>
        <v>0</v>
      </c>
      <c r="T64" s="24">
        <f t="shared" si="27"/>
        <v>0</v>
      </c>
      <c r="U64" s="24">
        <f t="shared" si="28"/>
        <v>0</v>
      </c>
    </row>
    <row r="65" spans="1:21" ht="15" x14ac:dyDescent="0.2">
      <c r="A65" s="22">
        <v>59</v>
      </c>
      <c r="B65" s="2" t="s">
        <v>48</v>
      </c>
      <c r="C65" s="45">
        <v>441457</v>
      </c>
      <c r="D65" s="45">
        <v>381037</v>
      </c>
      <c r="E65" s="23">
        <f t="shared" si="17"/>
        <v>0.53672975122006972</v>
      </c>
      <c r="F65" s="23">
        <f t="shared" si="18"/>
        <v>0.46327024877993028</v>
      </c>
      <c r="G65" s="24">
        <v>2146107.5499999998</v>
      </c>
      <c r="H65" s="24">
        <f t="shared" si="19"/>
        <v>536526.89</v>
      </c>
      <c r="I65" s="24">
        <f t="shared" si="13"/>
        <v>536526.89</v>
      </c>
      <c r="J65" s="24">
        <f t="shared" si="14"/>
        <v>536526.89</v>
      </c>
      <c r="K65" s="24">
        <f t="shared" si="20"/>
        <v>536526.87999999954</v>
      </c>
      <c r="L65" s="24">
        <f t="shared" si="21"/>
        <v>1151879.77</v>
      </c>
      <c r="M65" s="24">
        <f t="shared" si="22"/>
        <v>287969.94</v>
      </c>
      <c r="N65" s="24">
        <f t="shared" si="23"/>
        <v>287969.94</v>
      </c>
      <c r="O65" s="24">
        <f t="shared" si="24"/>
        <v>287969.94</v>
      </c>
      <c r="P65" s="24">
        <f t="shared" si="15"/>
        <v>287969.95000000013</v>
      </c>
      <c r="Q65" s="24">
        <f t="shared" si="16"/>
        <v>994227.77999999956</v>
      </c>
      <c r="R65" s="24">
        <f t="shared" si="25"/>
        <v>248556.95</v>
      </c>
      <c r="S65" s="24">
        <f t="shared" si="26"/>
        <v>248556.95</v>
      </c>
      <c r="T65" s="24">
        <f t="shared" si="27"/>
        <v>248556.95</v>
      </c>
      <c r="U65" s="24">
        <f t="shared" si="28"/>
        <v>248556.92999999941</v>
      </c>
    </row>
    <row r="66" spans="1:21" ht="15" x14ac:dyDescent="0.2">
      <c r="A66" s="22">
        <v>60</v>
      </c>
      <c r="B66" s="1" t="s">
        <v>49</v>
      </c>
      <c r="C66" s="45">
        <v>441457</v>
      </c>
      <c r="D66" s="45">
        <v>381037</v>
      </c>
      <c r="E66" s="23">
        <f t="shared" si="17"/>
        <v>0.53672975122006972</v>
      </c>
      <c r="F66" s="23">
        <f t="shared" si="18"/>
        <v>0.46327024877993028</v>
      </c>
      <c r="G66" s="24">
        <v>3466538.9999999995</v>
      </c>
      <c r="H66" s="24">
        <f t="shared" si="19"/>
        <v>866634.75</v>
      </c>
      <c r="I66" s="24">
        <f t="shared" si="13"/>
        <v>866634.75</v>
      </c>
      <c r="J66" s="24">
        <f t="shared" si="14"/>
        <v>866634.75</v>
      </c>
      <c r="K66" s="24">
        <f t="shared" si="20"/>
        <v>866634.74999999953</v>
      </c>
      <c r="L66" s="24">
        <f t="shared" si="21"/>
        <v>1860594.62</v>
      </c>
      <c r="M66" s="24">
        <f t="shared" si="22"/>
        <v>465148.65</v>
      </c>
      <c r="N66" s="24">
        <f t="shared" si="23"/>
        <v>465148.65</v>
      </c>
      <c r="O66" s="24">
        <f t="shared" si="24"/>
        <v>465148.65</v>
      </c>
      <c r="P66" s="24">
        <f t="shared" si="15"/>
        <v>465148.67000000016</v>
      </c>
      <c r="Q66" s="24">
        <f t="shared" si="16"/>
        <v>1605944.3799999992</v>
      </c>
      <c r="R66" s="24">
        <f t="shared" si="25"/>
        <v>401486.1</v>
      </c>
      <c r="S66" s="24">
        <f t="shared" si="26"/>
        <v>401486.1</v>
      </c>
      <c r="T66" s="24">
        <f t="shared" si="27"/>
        <v>401486.1</v>
      </c>
      <c r="U66" s="24">
        <f t="shared" si="28"/>
        <v>401486.07999999938</v>
      </c>
    </row>
    <row r="67" spans="1:21" ht="15" x14ac:dyDescent="0.2">
      <c r="A67" s="22">
        <v>61</v>
      </c>
      <c r="B67" s="2" t="s">
        <v>89</v>
      </c>
      <c r="C67" s="45">
        <v>441457</v>
      </c>
      <c r="D67" s="45">
        <v>381037</v>
      </c>
      <c r="E67" s="23">
        <f t="shared" si="17"/>
        <v>0.53672975122006972</v>
      </c>
      <c r="F67" s="23">
        <f t="shared" si="18"/>
        <v>0.46327024877993028</v>
      </c>
      <c r="G67" s="24"/>
      <c r="H67" s="24">
        <f t="shared" si="19"/>
        <v>0</v>
      </c>
      <c r="I67" s="24">
        <f t="shared" si="13"/>
        <v>0</v>
      </c>
      <c r="J67" s="24">
        <f t="shared" si="14"/>
        <v>0</v>
      </c>
      <c r="K67" s="24">
        <f t="shared" si="20"/>
        <v>0</v>
      </c>
      <c r="L67" s="24">
        <f t="shared" si="21"/>
        <v>0</v>
      </c>
      <c r="M67" s="24">
        <f t="shared" si="22"/>
        <v>0</v>
      </c>
      <c r="N67" s="24">
        <f t="shared" si="23"/>
        <v>0</v>
      </c>
      <c r="O67" s="24">
        <f t="shared" si="24"/>
        <v>0</v>
      </c>
      <c r="P67" s="24">
        <f t="shared" si="15"/>
        <v>0</v>
      </c>
      <c r="Q67" s="24">
        <f t="shared" si="16"/>
        <v>0</v>
      </c>
      <c r="R67" s="24">
        <f t="shared" si="25"/>
        <v>0</v>
      </c>
      <c r="S67" s="24">
        <f t="shared" si="26"/>
        <v>0</v>
      </c>
      <c r="T67" s="24">
        <f t="shared" si="27"/>
        <v>0</v>
      </c>
      <c r="U67" s="24">
        <f t="shared" si="28"/>
        <v>0</v>
      </c>
    </row>
    <row r="68" spans="1:21" ht="15" x14ac:dyDescent="0.2">
      <c r="A68" s="22">
        <v>62</v>
      </c>
      <c r="B68" s="2" t="s">
        <v>90</v>
      </c>
      <c r="C68" s="45">
        <v>441457</v>
      </c>
      <c r="D68" s="45">
        <v>381037</v>
      </c>
      <c r="E68" s="23">
        <f t="shared" si="17"/>
        <v>0.53672975122006972</v>
      </c>
      <c r="F68" s="23">
        <f t="shared" si="18"/>
        <v>0.46327024877993028</v>
      </c>
      <c r="G68" s="24"/>
      <c r="H68" s="24">
        <f t="shared" si="19"/>
        <v>0</v>
      </c>
      <c r="I68" s="24">
        <f t="shared" si="13"/>
        <v>0</v>
      </c>
      <c r="J68" s="24">
        <f t="shared" si="14"/>
        <v>0</v>
      </c>
      <c r="K68" s="24">
        <f t="shared" si="20"/>
        <v>0</v>
      </c>
      <c r="L68" s="24">
        <f t="shared" si="21"/>
        <v>0</v>
      </c>
      <c r="M68" s="24">
        <f t="shared" si="22"/>
        <v>0</v>
      </c>
      <c r="N68" s="24">
        <f t="shared" si="23"/>
        <v>0</v>
      </c>
      <c r="O68" s="24">
        <f t="shared" si="24"/>
        <v>0</v>
      </c>
      <c r="P68" s="24">
        <f t="shared" si="15"/>
        <v>0</v>
      </c>
      <c r="Q68" s="24">
        <f t="shared" si="16"/>
        <v>0</v>
      </c>
      <c r="R68" s="24">
        <f t="shared" si="25"/>
        <v>0</v>
      </c>
      <c r="S68" s="24">
        <f t="shared" si="26"/>
        <v>0</v>
      </c>
      <c r="T68" s="24">
        <f t="shared" si="27"/>
        <v>0</v>
      </c>
      <c r="U68" s="24">
        <f t="shared" si="28"/>
        <v>0</v>
      </c>
    </row>
    <row r="69" spans="1:21" ht="15" x14ac:dyDescent="0.2">
      <c r="A69" s="22">
        <v>63</v>
      </c>
      <c r="B69" s="2" t="s">
        <v>85</v>
      </c>
      <c r="C69" s="45">
        <v>441457</v>
      </c>
      <c r="D69" s="45">
        <v>381037</v>
      </c>
      <c r="E69" s="23">
        <f t="shared" si="17"/>
        <v>0.53672975122006972</v>
      </c>
      <c r="F69" s="23">
        <f t="shared" si="18"/>
        <v>0.46327024877993028</v>
      </c>
      <c r="G69" s="24">
        <v>10762246.210000001</v>
      </c>
      <c r="H69" s="24">
        <f t="shared" si="19"/>
        <v>2690561.55</v>
      </c>
      <c r="I69" s="24">
        <f t="shared" si="13"/>
        <v>2690561.55</v>
      </c>
      <c r="J69" s="24">
        <f t="shared" si="14"/>
        <v>2690561.55</v>
      </c>
      <c r="K69" s="24">
        <f t="shared" si="20"/>
        <v>2690561.5600000015</v>
      </c>
      <c r="L69" s="24">
        <f t="shared" si="21"/>
        <v>5776417.7300000004</v>
      </c>
      <c r="M69" s="24">
        <f t="shared" si="22"/>
        <v>1444104.43</v>
      </c>
      <c r="N69" s="24">
        <f t="shared" si="23"/>
        <v>1444104.43</v>
      </c>
      <c r="O69" s="24">
        <f t="shared" si="24"/>
        <v>1444104.43</v>
      </c>
      <c r="P69" s="24">
        <f t="shared" si="15"/>
        <v>1444104.4400000011</v>
      </c>
      <c r="Q69" s="24">
        <f t="shared" si="16"/>
        <v>4985828.4799999995</v>
      </c>
      <c r="R69" s="24">
        <f t="shared" si="25"/>
        <v>1246457.1199999999</v>
      </c>
      <c r="S69" s="24">
        <f t="shared" si="26"/>
        <v>1246457.1199999999</v>
      </c>
      <c r="T69" s="24">
        <f t="shared" si="27"/>
        <v>1246457.1199999999</v>
      </c>
      <c r="U69" s="24">
        <f t="shared" si="28"/>
        <v>1246457.1200000003</v>
      </c>
    </row>
    <row r="70" spans="1:21" ht="15" x14ac:dyDescent="0.2">
      <c r="A70" s="22">
        <v>64</v>
      </c>
      <c r="B70" s="2" t="s">
        <v>52</v>
      </c>
      <c r="C70" s="45">
        <v>441457</v>
      </c>
      <c r="D70" s="45">
        <v>381037</v>
      </c>
      <c r="E70" s="23">
        <f t="shared" si="17"/>
        <v>0.53672975122006972</v>
      </c>
      <c r="F70" s="23">
        <f t="shared" si="18"/>
        <v>0.46327024877993028</v>
      </c>
      <c r="G70" s="24"/>
      <c r="H70" s="24">
        <f t="shared" si="19"/>
        <v>0</v>
      </c>
      <c r="I70" s="24">
        <f t="shared" si="13"/>
        <v>0</v>
      </c>
      <c r="J70" s="24">
        <f t="shared" si="14"/>
        <v>0</v>
      </c>
      <c r="K70" s="24">
        <f t="shared" si="20"/>
        <v>0</v>
      </c>
      <c r="L70" s="24">
        <f t="shared" si="21"/>
        <v>0</v>
      </c>
      <c r="M70" s="24">
        <f t="shared" si="22"/>
        <v>0</v>
      </c>
      <c r="N70" s="24">
        <f t="shared" si="23"/>
        <v>0</v>
      </c>
      <c r="O70" s="24">
        <f t="shared" si="24"/>
        <v>0</v>
      </c>
      <c r="P70" s="24">
        <f t="shared" si="15"/>
        <v>0</v>
      </c>
      <c r="Q70" s="24">
        <f t="shared" si="16"/>
        <v>0</v>
      </c>
      <c r="R70" s="24">
        <f t="shared" si="25"/>
        <v>0</v>
      </c>
      <c r="S70" s="24">
        <f t="shared" si="26"/>
        <v>0</v>
      </c>
      <c r="T70" s="24">
        <f t="shared" si="27"/>
        <v>0</v>
      </c>
      <c r="U70" s="24">
        <f t="shared" si="28"/>
        <v>0</v>
      </c>
    </row>
    <row r="71" spans="1:21" ht="15" x14ac:dyDescent="0.2">
      <c r="A71" s="22">
        <v>65</v>
      </c>
      <c r="B71" s="2" t="s">
        <v>51</v>
      </c>
      <c r="C71" s="45">
        <v>441457</v>
      </c>
      <c r="D71" s="45">
        <v>381037</v>
      </c>
      <c r="E71" s="23">
        <f t="shared" si="17"/>
        <v>0.53672975122006972</v>
      </c>
      <c r="F71" s="23">
        <f t="shared" si="18"/>
        <v>0.46327024877993028</v>
      </c>
      <c r="G71" s="24"/>
      <c r="H71" s="24">
        <f t="shared" ref="H71:H80" si="29">ROUND(G71/4,2)</f>
        <v>0</v>
      </c>
      <c r="I71" s="24">
        <f t="shared" si="13"/>
        <v>0</v>
      </c>
      <c r="J71" s="24">
        <f t="shared" si="14"/>
        <v>0</v>
      </c>
      <c r="K71" s="24">
        <f t="shared" ref="K71:K80" si="30">G71-H71-I71-J71</f>
        <v>0</v>
      </c>
      <c r="L71" s="24">
        <f t="shared" ref="L71:L80" si="31">ROUND(G71*E71,2)</f>
        <v>0</v>
      </c>
      <c r="M71" s="24">
        <f t="shared" ref="M71:M80" si="32">ROUND(H71*E71,2)</f>
        <v>0</v>
      </c>
      <c r="N71" s="24">
        <f t="shared" ref="N71:N80" si="33">ROUND(I71*E71,2)</f>
        <v>0</v>
      </c>
      <c r="O71" s="24">
        <f t="shared" ref="O71:O80" si="34">ROUND(J71*E71,2)</f>
        <v>0</v>
      </c>
      <c r="P71" s="24">
        <f t="shared" si="15"/>
        <v>0</v>
      </c>
      <c r="Q71" s="24">
        <f t="shared" si="16"/>
        <v>0</v>
      </c>
      <c r="R71" s="24">
        <f t="shared" ref="R71:R79" si="35">H71-M71</f>
        <v>0</v>
      </c>
      <c r="S71" s="24">
        <f t="shared" ref="S71:S79" si="36">I71-N71</f>
        <v>0</v>
      </c>
      <c r="T71" s="24">
        <f t="shared" ref="T71:T79" si="37">J71-O71</f>
        <v>0</v>
      </c>
      <c r="U71" s="24">
        <f t="shared" ref="U71:U79" si="38">K71-P71</f>
        <v>0</v>
      </c>
    </row>
    <row r="72" spans="1:21" ht="15" x14ac:dyDescent="0.2">
      <c r="A72" s="22">
        <v>66</v>
      </c>
      <c r="B72" s="2" t="s">
        <v>50</v>
      </c>
      <c r="C72" s="45">
        <v>441457</v>
      </c>
      <c r="D72" s="45">
        <v>381037</v>
      </c>
      <c r="E72" s="23">
        <f t="shared" si="17"/>
        <v>0.53672975122006972</v>
      </c>
      <c r="F72" s="23">
        <f t="shared" si="18"/>
        <v>0.46327024877993028</v>
      </c>
      <c r="G72" s="24"/>
      <c r="H72" s="24">
        <f t="shared" si="29"/>
        <v>0</v>
      </c>
      <c r="I72" s="24">
        <f t="shared" ref="I72:I80" si="39">H72</f>
        <v>0</v>
      </c>
      <c r="J72" s="24">
        <f t="shared" ref="J72:J80" si="40">H72</f>
        <v>0</v>
      </c>
      <c r="K72" s="24">
        <f t="shared" si="30"/>
        <v>0</v>
      </c>
      <c r="L72" s="24">
        <f t="shared" si="31"/>
        <v>0</v>
      </c>
      <c r="M72" s="24">
        <f t="shared" si="32"/>
        <v>0</v>
      </c>
      <c r="N72" s="24">
        <f t="shared" si="33"/>
        <v>0</v>
      </c>
      <c r="O72" s="24">
        <f t="shared" si="34"/>
        <v>0</v>
      </c>
      <c r="P72" s="24">
        <f t="shared" ref="P72:P79" si="41">L72-M72-N72-O72</f>
        <v>0</v>
      </c>
      <c r="Q72" s="24">
        <f t="shared" ref="Q72:Q79" si="42">R72+S72+T72+U72</f>
        <v>0</v>
      </c>
      <c r="R72" s="24">
        <f t="shared" si="35"/>
        <v>0</v>
      </c>
      <c r="S72" s="24">
        <f t="shared" si="36"/>
        <v>0</v>
      </c>
      <c r="T72" s="24">
        <f t="shared" si="37"/>
        <v>0</v>
      </c>
      <c r="U72" s="24">
        <f t="shared" si="38"/>
        <v>0</v>
      </c>
    </row>
    <row r="73" spans="1:21" ht="15" x14ac:dyDescent="0.2">
      <c r="A73" s="22">
        <v>67</v>
      </c>
      <c r="B73" s="2" t="s">
        <v>91</v>
      </c>
      <c r="C73" s="45">
        <v>441457</v>
      </c>
      <c r="D73" s="45">
        <v>381037</v>
      </c>
      <c r="E73" s="23">
        <f t="shared" si="17"/>
        <v>0.53672975122006972</v>
      </c>
      <c r="F73" s="23">
        <f t="shared" si="18"/>
        <v>0.46327024877993028</v>
      </c>
      <c r="G73" s="24"/>
      <c r="H73" s="24">
        <f t="shared" si="29"/>
        <v>0</v>
      </c>
      <c r="I73" s="24">
        <f t="shared" si="39"/>
        <v>0</v>
      </c>
      <c r="J73" s="24">
        <f t="shared" si="40"/>
        <v>0</v>
      </c>
      <c r="K73" s="24">
        <f t="shared" si="30"/>
        <v>0</v>
      </c>
      <c r="L73" s="24">
        <f t="shared" si="31"/>
        <v>0</v>
      </c>
      <c r="M73" s="24">
        <f t="shared" si="32"/>
        <v>0</v>
      </c>
      <c r="N73" s="24">
        <f t="shared" si="33"/>
        <v>0</v>
      </c>
      <c r="O73" s="24">
        <f t="shared" si="34"/>
        <v>0</v>
      </c>
      <c r="P73" s="24">
        <f t="shared" si="41"/>
        <v>0</v>
      </c>
      <c r="Q73" s="24">
        <f t="shared" si="42"/>
        <v>0</v>
      </c>
      <c r="R73" s="24">
        <f t="shared" si="35"/>
        <v>0</v>
      </c>
      <c r="S73" s="24">
        <f t="shared" si="36"/>
        <v>0</v>
      </c>
      <c r="T73" s="24">
        <f t="shared" si="37"/>
        <v>0</v>
      </c>
      <c r="U73" s="24">
        <f t="shared" si="38"/>
        <v>0</v>
      </c>
    </row>
    <row r="74" spans="1:21" ht="15" x14ac:dyDescent="0.2">
      <c r="A74" s="22">
        <v>68</v>
      </c>
      <c r="B74" s="2" t="s">
        <v>64</v>
      </c>
      <c r="C74" s="45">
        <v>441457</v>
      </c>
      <c r="D74" s="45">
        <v>381037</v>
      </c>
      <c r="E74" s="23">
        <f t="shared" si="17"/>
        <v>0.53672975122006972</v>
      </c>
      <c r="F74" s="23">
        <f t="shared" si="18"/>
        <v>0.46327024877993028</v>
      </c>
      <c r="G74" s="24"/>
      <c r="H74" s="24">
        <f t="shared" si="29"/>
        <v>0</v>
      </c>
      <c r="I74" s="24">
        <f t="shared" si="39"/>
        <v>0</v>
      </c>
      <c r="J74" s="24">
        <f t="shared" si="40"/>
        <v>0</v>
      </c>
      <c r="K74" s="24">
        <f t="shared" si="30"/>
        <v>0</v>
      </c>
      <c r="L74" s="24">
        <f t="shared" si="31"/>
        <v>0</v>
      </c>
      <c r="M74" s="24">
        <f t="shared" si="32"/>
        <v>0</v>
      </c>
      <c r="N74" s="24">
        <f t="shared" si="33"/>
        <v>0</v>
      </c>
      <c r="O74" s="24">
        <f t="shared" si="34"/>
        <v>0</v>
      </c>
      <c r="P74" s="24">
        <f t="shared" si="41"/>
        <v>0</v>
      </c>
      <c r="Q74" s="24">
        <f t="shared" si="42"/>
        <v>0</v>
      </c>
      <c r="R74" s="24">
        <f t="shared" si="35"/>
        <v>0</v>
      </c>
      <c r="S74" s="24">
        <f t="shared" si="36"/>
        <v>0</v>
      </c>
      <c r="T74" s="24">
        <f t="shared" si="37"/>
        <v>0</v>
      </c>
      <c r="U74" s="24">
        <f t="shared" si="38"/>
        <v>0</v>
      </c>
    </row>
    <row r="75" spans="1:21" ht="15" x14ac:dyDescent="0.2">
      <c r="A75" s="22">
        <v>69</v>
      </c>
      <c r="B75" s="2" t="s">
        <v>92</v>
      </c>
      <c r="C75" s="45">
        <v>441457</v>
      </c>
      <c r="D75" s="45">
        <v>381037</v>
      </c>
      <c r="E75" s="23">
        <f t="shared" si="17"/>
        <v>0.53672975122006972</v>
      </c>
      <c r="F75" s="23">
        <f t="shared" si="18"/>
        <v>0.46327024877993028</v>
      </c>
      <c r="G75" s="24"/>
      <c r="H75" s="24">
        <f t="shared" si="29"/>
        <v>0</v>
      </c>
      <c r="I75" s="24">
        <f t="shared" si="39"/>
        <v>0</v>
      </c>
      <c r="J75" s="24">
        <f t="shared" si="40"/>
        <v>0</v>
      </c>
      <c r="K75" s="24">
        <f t="shared" si="30"/>
        <v>0</v>
      </c>
      <c r="L75" s="24">
        <f t="shared" si="31"/>
        <v>0</v>
      </c>
      <c r="M75" s="24">
        <f t="shared" si="32"/>
        <v>0</v>
      </c>
      <c r="N75" s="24">
        <f t="shared" si="33"/>
        <v>0</v>
      </c>
      <c r="O75" s="24">
        <f t="shared" si="34"/>
        <v>0</v>
      </c>
      <c r="P75" s="24">
        <f t="shared" si="41"/>
        <v>0</v>
      </c>
      <c r="Q75" s="24">
        <f t="shared" si="42"/>
        <v>0</v>
      </c>
      <c r="R75" s="24">
        <f t="shared" si="35"/>
        <v>0</v>
      </c>
      <c r="S75" s="24">
        <f t="shared" si="36"/>
        <v>0</v>
      </c>
      <c r="T75" s="24">
        <f t="shared" si="37"/>
        <v>0</v>
      </c>
      <c r="U75" s="24">
        <f t="shared" si="38"/>
        <v>0</v>
      </c>
    </row>
    <row r="76" spans="1:21" ht="45" x14ac:dyDescent="0.2">
      <c r="A76" s="22">
        <v>70</v>
      </c>
      <c r="B76" s="2" t="s">
        <v>93</v>
      </c>
      <c r="C76" s="45">
        <v>441457</v>
      </c>
      <c r="D76" s="45">
        <v>381037</v>
      </c>
      <c r="E76" s="23">
        <f t="shared" si="17"/>
        <v>0.53672975122006972</v>
      </c>
      <c r="F76" s="23">
        <f t="shared" si="18"/>
        <v>0.46327024877993028</v>
      </c>
      <c r="G76" s="24"/>
      <c r="H76" s="24">
        <f t="shared" si="29"/>
        <v>0</v>
      </c>
      <c r="I76" s="24">
        <f t="shared" si="39"/>
        <v>0</v>
      </c>
      <c r="J76" s="24">
        <f t="shared" si="40"/>
        <v>0</v>
      </c>
      <c r="K76" s="24">
        <f t="shared" si="30"/>
        <v>0</v>
      </c>
      <c r="L76" s="24">
        <f t="shared" si="31"/>
        <v>0</v>
      </c>
      <c r="M76" s="24">
        <f t="shared" si="32"/>
        <v>0</v>
      </c>
      <c r="N76" s="24">
        <f t="shared" si="33"/>
        <v>0</v>
      </c>
      <c r="O76" s="24">
        <f t="shared" si="34"/>
        <v>0</v>
      </c>
      <c r="P76" s="24">
        <f t="shared" si="41"/>
        <v>0</v>
      </c>
      <c r="Q76" s="24">
        <f t="shared" si="42"/>
        <v>0</v>
      </c>
      <c r="R76" s="24">
        <f t="shared" si="35"/>
        <v>0</v>
      </c>
      <c r="S76" s="24">
        <f t="shared" si="36"/>
        <v>0</v>
      </c>
      <c r="T76" s="24">
        <f t="shared" si="37"/>
        <v>0</v>
      </c>
      <c r="U76" s="24">
        <f t="shared" si="38"/>
        <v>0</v>
      </c>
    </row>
    <row r="77" spans="1:21" ht="15" x14ac:dyDescent="0.2">
      <c r="A77" s="22">
        <v>71</v>
      </c>
      <c r="B77" s="2" t="s">
        <v>94</v>
      </c>
      <c r="C77" s="45">
        <v>441457</v>
      </c>
      <c r="D77" s="45">
        <v>381037</v>
      </c>
      <c r="E77" s="23">
        <f t="shared" si="17"/>
        <v>0.53672975122006972</v>
      </c>
      <c r="F77" s="23">
        <f t="shared" si="18"/>
        <v>0.46327024877993028</v>
      </c>
      <c r="G77" s="24"/>
      <c r="H77" s="24">
        <f t="shared" si="29"/>
        <v>0</v>
      </c>
      <c r="I77" s="24">
        <f t="shared" si="39"/>
        <v>0</v>
      </c>
      <c r="J77" s="24">
        <f t="shared" si="40"/>
        <v>0</v>
      </c>
      <c r="K77" s="24">
        <f t="shared" si="30"/>
        <v>0</v>
      </c>
      <c r="L77" s="24">
        <f t="shared" si="31"/>
        <v>0</v>
      </c>
      <c r="M77" s="24">
        <f t="shared" si="32"/>
        <v>0</v>
      </c>
      <c r="N77" s="24">
        <f t="shared" si="33"/>
        <v>0</v>
      </c>
      <c r="O77" s="24">
        <f t="shared" si="34"/>
        <v>0</v>
      </c>
      <c r="P77" s="24">
        <f t="shared" si="41"/>
        <v>0</v>
      </c>
      <c r="Q77" s="24">
        <f t="shared" si="42"/>
        <v>0</v>
      </c>
      <c r="R77" s="24">
        <f t="shared" si="35"/>
        <v>0</v>
      </c>
      <c r="S77" s="24">
        <f t="shared" si="36"/>
        <v>0</v>
      </c>
      <c r="T77" s="24">
        <f t="shared" si="37"/>
        <v>0</v>
      </c>
      <c r="U77" s="24">
        <f t="shared" si="38"/>
        <v>0</v>
      </c>
    </row>
    <row r="78" spans="1:21" ht="15" x14ac:dyDescent="0.2">
      <c r="A78" s="22">
        <v>72</v>
      </c>
      <c r="B78" s="1" t="s">
        <v>95</v>
      </c>
      <c r="C78" s="45">
        <v>441457</v>
      </c>
      <c r="D78" s="45">
        <v>381037</v>
      </c>
      <c r="E78" s="23">
        <f t="shared" si="17"/>
        <v>0.53672975122006972</v>
      </c>
      <c r="F78" s="23">
        <f t="shared" si="18"/>
        <v>0.46327024877993028</v>
      </c>
      <c r="G78" s="24"/>
      <c r="H78" s="24">
        <f t="shared" si="29"/>
        <v>0</v>
      </c>
      <c r="I78" s="24">
        <f t="shared" si="39"/>
        <v>0</v>
      </c>
      <c r="J78" s="24">
        <f t="shared" si="40"/>
        <v>0</v>
      </c>
      <c r="K78" s="24">
        <f t="shared" si="30"/>
        <v>0</v>
      </c>
      <c r="L78" s="24">
        <f t="shared" si="31"/>
        <v>0</v>
      </c>
      <c r="M78" s="24">
        <f t="shared" si="32"/>
        <v>0</v>
      </c>
      <c r="N78" s="24">
        <f t="shared" si="33"/>
        <v>0</v>
      </c>
      <c r="O78" s="24">
        <f t="shared" si="34"/>
        <v>0</v>
      </c>
      <c r="P78" s="24">
        <f t="shared" si="41"/>
        <v>0</v>
      </c>
      <c r="Q78" s="24">
        <f t="shared" si="42"/>
        <v>0</v>
      </c>
      <c r="R78" s="24">
        <f t="shared" si="35"/>
        <v>0</v>
      </c>
      <c r="S78" s="24">
        <f t="shared" si="36"/>
        <v>0</v>
      </c>
      <c r="T78" s="24">
        <f t="shared" si="37"/>
        <v>0</v>
      </c>
      <c r="U78" s="24">
        <f t="shared" si="38"/>
        <v>0</v>
      </c>
    </row>
    <row r="79" spans="1:21" ht="15" x14ac:dyDescent="0.2">
      <c r="A79" s="22">
        <v>73</v>
      </c>
      <c r="B79" s="2" t="s">
        <v>47</v>
      </c>
      <c r="C79" s="45">
        <v>441457</v>
      </c>
      <c r="D79" s="45">
        <v>381037</v>
      </c>
      <c r="E79" s="23">
        <f t="shared" si="17"/>
        <v>0.53672975122006972</v>
      </c>
      <c r="F79" s="23">
        <f t="shared" si="18"/>
        <v>0.46327024877993028</v>
      </c>
      <c r="G79" s="24"/>
      <c r="H79" s="24">
        <f t="shared" si="29"/>
        <v>0</v>
      </c>
      <c r="I79" s="24">
        <f t="shared" si="39"/>
        <v>0</v>
      </c>
      <c r="J79" s="24">
        <f t="shared" si="40"/>
        <v>0</v>
      </c>
      <c r="K79" s="24">
        <f t="shared" si="30"/>
        <v>0</v>
      </c>
      <c r="L79" s="24">
        <f t="shared" si="31"/>
        <v>0</v>
      </c>
      <c r="M79" s="24">
        <f t="shared" si="32"/>
        <v>0</v>
      </c>
      <c r="N79" s="24">
        <f t="shared" si="33"/>
        <v>0</v>
      </c>
      <c r="O79" s="24">
        <f t="shared" si="34"/>
        <v>0</v>
      </c>
      <c r="P79" s="24">
        <f t="shared" si="41"/>
        <v>0</v>
      </c>
      <c r="Q79" s="24">
        <f t="shared" si="42"/>
        <v>0</v>
      </c>
      <c r="R79" s="24">
        <f t="shared" si="35"/>
        <v>0</v>
      </c>
      <c r="S79" s="24">
        <f t="shared" si="36"/>
        <v>0</v>
      </c>
      <c r="T79" s="24">
        <f t="shared" si="37"/>
        <v>0</v>
      </c>
      <c r="U79" s="24">
        <f t="shared" si="38"/>
        <v>0</v>
      </c>
    </row>
    <row r="80" spans="1:21" ht="15" x14ac:dyDescent="0.2">
      <c r="A80" s="22">
        <v>74</v>
      </c>
      <c r="B80" s="44" t="s">
        <v>98</v>
      </c>
      <c r="C80" s="3"/>
      <c r="D80" s="3"/>
      <c r="E80" s="23"/>
      <c r="F80" s="23"/>
      <c r="G80" s="24">
        <v>68000000</v>
      </c>
      <c r="H80" s="24">
        <f t="shared" si="29"/>
        <v>17000000</v>
      </c>
      <c r="I80" s="24">
        <f t="shared" si="39"/>
        <v>17000000</v>
      </c>
      <c r="J80" s="24">
        <f t="shared" si="40"/>
        <v>17000000</v>
      </c>
      <c r="K80" s="24">
        <f t="shared" si="30"/>
        <v>17000000</v>
      </c>
      <c r="L80" s="24">
        <f t="shared" si="31"/>
        <v>0</v>
      </c>
      <c r="M80" s="24">
        <f t="shared" si="32"/>
        <v>0</v>
      </c>
      <c r="N80" s="24">
        <f t="shared" si="33"/>
        <v>0</v>
      </c>
      <c r="O80" s="24">
        <f t="shared" si="34"/>
        <v>0</v>
      </c>
      <c r="P80" s="24">
        <f t="shared" ref="P80" si="43">L80-M80-N80-O80</f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</row>
    <row r="81" spans="1:21" s="15" customFormat="1" ht="15.75" x14ac:dyDescent="0.25">
      <c r="A81" s="25"/>
      <c r="B81" s="28" t="s">
        <v>70</v>
      </c>
      <c r="C81" s="40">
        <f>SUM(C7:C80)</f>
        <v>17668160</v>
      </c>
      <c r="D81" s="40">
        <f>SUM(D7:D80)</f>
        <v>15054227</v>
      </c>
      <c r="E81" s="23"/>
      <c r="F81" s="23"/>
      <c r="G81" s="29">
        <f t="shared" ref="G81:K81" si="44">SUM(G7:G80)</f>
        <v>1506695810</v>
      </c>
      <c r="H81" s="29">
        <f t="shared" si="44"/>
        <v>376673952.56000012</v>
      </c>
      <c r="I81" s="29">
        <f t="shared" si="44"/>
        <v>376673952.56000012</v>
      </c>
      <c r="J81" s="29">
        <f t="shared" si="44"/>
        <v>376673952.56000012</v>
      </c>
      <c r="K81" s="29">
        <f t="shared" si="44"/>
        <v>376673952.32000011</v>
      </c>
      <c r="L81" s="29">
        <f t="shared" ref="L81:U81" si="45">SUM(L7:L80)</f>
        <v>758132091.25</v>
      </c>
      <c r="M81" s="29">
        <f t="shared" si="45"/>
        <v>189533022.84000003</v>
      </c>
      <c r="N81" s="29">
        <f t="shared" si="45"/>
        <v>189533022.84000003</v>
      </c>
      <c r="O81" s="29">
        <f t="shared" si="45"/>
        <v>189533022.84000003</v>
      </c>
      <c r="P81" s="29">
        <f t="shared" si="45"/>
        <v>189533022.72999996</v>
      </c>
      <c r="Q81" s="29">
        <f t="shared" si="45"/>
        <v>680563718.75</v>
      </c>
      <c r="R81" s="29">
        <f t="shared" si="45"/>
        <v>170140929.72000003</v>
      </c>
      <c r="S81" s="29">
        <f t="shared" si="45"/>
        <v>170140929.72000003</v>
      </c>
      <c r="T81" s="29">
        <f t="shared" si="45"/>
        <v>170140929.72000003</v>
      </c>
      <c r="U81" s="29">
        <f t="shared" si="45"/>
        <v>170140929.59000003</v>
      </c>
    </row>
    <row r="82" spans="1:21" x14ac:dyDescent="0.2">
      <c r="G82" s="30"/>
      <c r="K82" s="33">
        <f>K81-K80</f>
        <v>359673952.32000011</v>
      </c>
      <c r="L82" s="30"/>
      <c r="Q82" s="30"/>
    </row>
    <row r="83" spans="1:21" x14ac:dyDescent="0.2">
      <c r="C83" s="26"/>
      <c r="D83" s="26"/>
      <c r="E83" s="26"/>
      <c r="F83" s="26"/>
      <c r="G83" s="30"/>
      <c r="L83" s="30"/>
      <c r="Q83" s="30"/>
    </row>
  </sheetData>
  <mergeCells count="17">
    <mergeCell ref="A4:A6"/>
    <mergeCell ref="B4:B6"/>
    <mergeCell ref="C4:F4"/>
    <mergeCell ref="G4:G6"/>
    <mergeCell ref="H5:H6"/>
    <mergeCell ref="Q4:U4"/>
    <mergeCell ref="C5:D5"/>
    <mergeCell ref="E5:F5"/>
    <mergeCell ref="L5:L6"/>
    <mergeCell ref="M5:P5"/>
    <mergeCell ref="Q5:Q6"/>
    <mergeCell ref="R5:U5"/>
    <mergeCell ref="L4:P4"/>
    <mergeCell ref="I5:I6"/>
    <mergeCell ref="J5:J6"/>
    <mergeCell ref="K5:K6"/>
    <mergeCell ref="H4:K4"/>
  </mergeCells>
  <pageMargins left="0.70866141732283472" right="0.70866141732283472" top="0.74803149606299213" bottom="0.74803149606299213" header="0.31496062992125984" footer="0.31496062992125984"/>
  <pageSetup paperSize="9" scale="3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U83"/>
  <sheetViews>
    <sheetView workbookViewId="0">
      <pane xSplit="2" ySplit="6" topLeftCell="P62" activePane="bottomRight" state="frozen"/>
      <selection pane="topRight" activeCell="C1" sqref="C1"/>
      <selection pane="bottomLeft" activeCell="A7" sqref="A7"/>
      <selection pane="bottomRight" sqref="A1:U81"/>
    </sheetView>
  </sheetViews>
  <sheetFormatPr defaultRowHeight="14.25" x14ac:dyDescent="0.2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4" customWidth="1"/>
    <col min="8" max="8" width="17.28515625" style="33" customWidth="1"/>
    <col min="9" max="9" width="18.42578125" style="33" customWidth="1"/>
    <col min="10" max="11" width="18" style="33" customWidth="1"/>
    <col min="12" max="12" width="18.42578125" style="12" customWidth="1"/>
    <col min="13" max="16" width="16" style="13" customWidth="1"/>
    <col min="17" max="17" width="17.85546875" style="12" customWidth="1"/>
    <col min="18" max="21" width="16" style="13" customWidth="1"/>
    <col min="22" max="16384" width="9.140625" style="8"/>
  </cols>
  <sheetData>
    <row r="1" spans="1:21" x14ac:dyDescent="0.2">
      <c r="K1" s="34"/>
      <c r="P1" s="14"/>
      <c r="U1" s="14" t="s">
        <v>114</v>
      </c>
    </row>
    <row r="3" spans="1:21" s="15" customFormat="1" ht="15" x14ac:dyDescent="0.25">
      <c r="A3" s="8" t="s">
        <v>101</v>
      </c>
      <c r="B3" s="27"/>
      <c r="C3" s="16"/>
      <c r="D3" s="16"/>
      <c r="E3" s="16"/>
      <c r="F3" s="16"/>
      <c r="G3" s="65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ht="58.5" customHeight="1" x14ac:dyDescent="0.2">
      <c r="A4" s="144"/>
      <c r="B4" s="145" t="s">
        <v>1</v>
      </c>
      <c r="C4" s="146" t="s">
        <v>79</v>
      </c>
      <c r="D4" s="147"/>
      <c r="E4" s="147"/>
      <c r="F4" s="148"/>
      <c r="G4" s="150" t="s">
        <v>76</v>
      </c>
      <c r="H4" s="137" t="s">
        <v>71</v>
      </c>
      <c r="I4" s="138"/>
      <c r="J4" s="138"/>
      <c r="K4" s="139"/>
      <c r="L4" s="142" t="s">
        <v>80</v>
      </c>
      <c r="M4" s="142"/>
      <c r="N4" s="142"/>
      <c r="O4" s="142"/>
      <c r="P4" s="142"/>
      <c r="Q4" s="130" t="s">
        <v>81</v>
      </c>
      <c r="R4" s="131"/>
      <c r="S4" s="131"/>
      <c r="T4" s="131"/>
      <c r="U4" s="132"/>
    </row>
    <row r="5" spans="1:21" s="18" customFormat="1" ht="15" customHeight="1" x14ac:dyDescent="0.2">
      <c r="A5" s="144"/>
      <c r="B5" s="145"/>
      <c r="C5" s="133" t="s">
        <v>99</v>
      </c>
      <c r="D5" s="134"/>
      <c r="E5" s="133" t="s">
        <v>87</v>
      </c>
      <c r="F5" s="134"/>
      <c r="G5" s="150"/>
      <c r="H5" s="143" t="s">
        <v>66</v>
      </c>
      <c r="I5" s="143" t="s">
        <v>67</v>
      </c>
      <c r="J5" s="143" t="s">
        <v>68</v>
      </c>
      <c r="K5" s="143" t="s">
        <v>69</v>
      </c>
      <c r="L5" s="135" t="s">
        <v>76</v>
      </c>
      <c r="M5" s="137" t="s">
        <v>65</v>
      </c>
      <c r="N5" s="138"/>
      <c r="O5" s="138"/>
      <c r="P5" s="139"/>
      <c r="Q5" s="140" t="s">
        <v>76</v>
      </c>
      <c r="R5" s="137" t="s">
        <v>65</v>
      </c>
      <c r="S5" s="138"/>
      <c r="T5" s="138"/>
      <c r="U5" s="139"/>
    </row>
    <row r="6" spans="1:21" s="21" customFormat="1" x14ac:dyDescent="0.2">
      <c r="A6" s="144"/>
      <c r="B6" s="145"/>
      <c r="C6" s="19" t="s">
        <v>72</v>
      </c>
      <c r="D6" s="19" t="s">
        <v>75</v>
      </c>
      <c r="E6" s="19" t="s">
        <v>72</v>
      </c>
      <c r="F6" s="19" t="s">
        <v>75</v>
      </c>
      <c r="G6" s="150"/>
      <c r="H6" s="143"/>
      <c r="I6" s="143"/>
      <c r="J6" s="143"/>
      <c r="K6" s="143"/>
      <c r="L6" s="136"/>
      <c r="M6" s="47" t="s">
        <v>66</v>
      </c>
      <c r="N6" s="47" t="s">
        <v>67</v>
      </c>
      <c r="O6" s="47" t="s">
        <v>68</v>
      </c>
      <c r="P6" s="47" t="s">
        <v>69</v>
      </c>
      <c r="Q6" s="141"/>
      <c r="R6" s="47" t="s">
        <v>66</v>
      </c>
      <c r="S6" s="47" t="s">
        <v>67</v>
      </c>
      <c r="T6" s="47" t="s">
        <v>68</v>
      </c>
      <c r="U6" s="47" t="s">
        <v>69</v>
      </c>
    </row>
    <row r="7" spans="1:21" ht="15" x14ac:dyDescent="0.2">
      <c r="A7" s="22">
        <v>1</v>
      </c>
      <c r="B7" s="1" t="s">
        <v>2</v>
      </c>
      <c r="C7" s="45">
        <v>222</v>
      </c>
      <c r="D7" s="45">
        <v>8167</v>
      </c>
      <c r="E7" s="23">
        <f t="shared" ref="E7:E70" si="0">C7/(C7+D7)</f>
        <v>2.6463225652640362E-2</v>
      </c>
      <c r="F7" s="23">
        <f t="shared" ref="F7:F70" si="1">1-E7</f>
        <v>0.97353677434735963</v>
      </c>
      <c r="G7" s="66">
        <v>21032251.23</v>
      </c>
      <c r="H7" s="24">
        <f>ROUND(G7/4,2)</f>
        <v>5258062.8099999996</v>
      </c>
      <c r="I7" s="24">
        <f>H7</f>
        <v>5258062.8099999996</v>
      </c>
      <c r="J7" s="24">
        <f>H7</f>
        <v>5258062.8099999996</v>
      </c>
      <c r="K7" s="24">
        <f>G7-H7-I7-J7</f>
        <v>5258062.8000000035</v>
      </c>
      <c r="L7" s="24">
        <f>ROUND(G7*E7,2)</f>
        <v>556581.21</v>
      </c>
      <c r="M7" s="24">
        <f>ROUND(H7*E7,2)</f>
        <v>139145.29999999999</v>
      </c>
      <c r="N7" s="24">
        <f>ROUND(I7*E7,2)</f>
        <v>139145.29999999999</v>
      </c>
      <c r="O7" s="24">
        <f>ROUND(J7*E7,2)</f>
        <v>139145.29999999999</v>
      </c>
      <c r="P7" s="24">
        <f t="shared" ref="P7:P70" si="2">L7-M7-N7-O7</f>
        <v>139145.31</v>
      </c>
      <c r="Q7" s="24">
        <f>R7+S7+T7+U7</f>
        <v>20475670.020000003</v>
      </c>
      <c r="R7" s="24">
        <f t="shared" ref="R7:R38" si="3">H7-M7</f>
        <v>5118917.51</v>
      </c>
      <c r="S7" s="24">
        <f t="shared" ref="S7:S38" si="4">I7-N7</f>
        <v>5118917.51</v>
      </c>
      <c r="T7" s="24">
        <f t="shared" ref="T7:T38" si="5">J7-O7</f>
        <v>5118917.51</v>
      </c>
      <c r="U7" s="24">
        <f t="shared" ref="U7:U38" si="6">K7-P7</f>
        <v>5118917.4900000039</v>
      </c>
    </row>
    <row r="8" spans="1:21" ht="15" x14ac:dyDescent="0.2">
      <c r="A8" s="22">
        <v>2</v>
      </c>
      <c r="B8" s="1" t="s">
        <v>3</v>
      </c>
      <c r="C8" s="45">
        <v>1082</v>
      </c>
      <c r="D8" s="45">
        <v>13789</v>
      </c>
      <c r="E8" s="23">
        <f t="shared" si="0"/>
        <v>7.2759061260170801E-2</v>
      </c>
      <c r="F8" s="23">
        <f t="shared" si="1"/>
        <v>0.92724093873982916</v>
      </c>
      <c r="G8" s="66">
        <v>20343445.010000002</v>
      </c>
      <c r="H8" s="24">
        <f t="shared" ref="H8:H71" si="7">ROUND(G8/4,2)</f>
        <v>5085861.25</v>
      </c>
      <c r="I8" s="24">
        <f t="shared" ref="I8:I71" si="8">H8</f>
        <v>5085861.25</v>
      </c>
      <c r="J8" s="24">
        <f t="shared" ref="J8:J71" si="9">H8</f>
        <v>5085861.25</v>
      </c>
      <c r="K8" s="24">
        <f t="shared" ref="K8:K71" si="10">G8-H8-I8-J8</f>
        <v>5085861.2600000016</v>
      </c>
      <c r="L8" s="24">
        <f t="shared" ref="L8:L71" si="11">ROUND(G8*E8,2)</f>
        <v>1480169.96</v>
      </c>
      <c r="M8" s="24">
        <f t="shared" ref="M8:M71" si="12">ROUND(H8*E8,2)</f>
        <v>370042.49</v>
      </c>
      <c r="N8" s="24">
        <f t="shared" ref="N8:N71" si="13">ROUND(I8*E8,2)</f>
        <v>370042.49</v>
      </c>
      <c r="O8" s="24">
        <f t="shared" ref="O8:O71" si="14">ROUND(J8*E8,2)</f>
        <v>370042.49</v>
      </c>
      <c r="P8" s="24">
        <f t="shared" si="2"/>
        <v>370042.49</v>
      </c>
      <c r="Q8" s="24">
        <f t="shared" ref="Q8:Q71" si="15">R8+S8+T8+U8</f>
        <v>18863275.050000001</v>
      </c>
      <c r="R8" s="24">
        <f t="shared" si="3"/>
        <v>4715818.76</v>
      </c>
      <c r="S8" s="24">
        <f t="shared" si="4"/>
        <v>4715818.76</v>
      </c>
      <c r="T8" s="24">
        <f t="shared" si="5"/>
        <v>4715818.76</v>
      </c>
      <c r="U8" s="24">
        <f t="shared" si="6"/>
        <v>4715818.7700000014</v>
      </c>
    </row>
    <row r="9" spans="1:21" ht="15" x14ac:dyDescent="0.2">
      <c r="A9" s="22">
        <v>3</v>
      </c>
      <c r="B9" s="1" t="s">
        <v>4</v>
      </c>
      <c r="C9" s="45">
        <v>17087</v>
      </c>
      <c r="D9" s="45">
        <v>474</v>
      </c>
      <c r="E9" s="23">
        <f t="shared" si="0"/>
        <v>0.97300837082170721</v>
      </c>
      <c r="F9" s="23">
        <f t="shared" si="1"/>
        <v>2.6991629178292786E-2</v>
      </c>
      <c r="G9" s="66">
        <v>19720534.960000001</v>
      </c>
      <c r="H9" s="24">
        <f t="shared" si="7"/>
        <v>4930133.74</v>
      </c>
      <c r="I9" s="24">
        <f t="shared" si="8"/>
        <v>4930133.74</v>
      </c>
      <c r="J9" s="24">
        <f t="shared" si="9"/>
        <v>4930133.74</v>
      </c>
      <c r="K9" s="24">
        <f t="shared" si="10"/>
        <v>4930133.74</v>
      </c>
      <c r="L9" s="24">
        <f t="shared" si="11"/>
        <v>19188245.59</v>
      </c>
      <c r="M9" s="24">
        <f t="shared" si="12"/>
        <v>4797061.4000000004</v>
      </c>
      <c r="N9" s="24">
        <f t="shared" si="13"/>
        <v>4797061.4000000004</v>
      </c>
      <c r="O9" s="24">
        <f t="shared" si="14"/>
        <v>4797061.4000000004</v>
      </c>
      <c r="P9" s="24">
        <f t="shared" si="2"/>
        <v>4797061.3899999987</v>
      </c>
      <c r="Q9" s="24">
        <f t="shared" si="15"/>
        <v>532289.37000000104</v>
      </c>
      <c r="R9" s="24">
        <f t="shared" si="3"/>
        <v>133072.33999999985</v>
      </c>
      <c r="S9" s="24">
        <f t="shared" si="4"/>
        <v>133072.33999999985</v>
      </c>
      <c r="T9" s="24">
        <f t="shared" si="5"/>
        <v>133072.33999999985</v>
      </c>
      <c r="U9" s="24">
        <f t="shared" si="6"/>
        <v>133072.35000000149</v>
      </c>
    </row>
    <row r="10" spans="1:21" ht="15" x14ac:dyDescent="0.2">
      <c r="A10" s="22">
        <v>4</v>
      </c>
      <c r="B10" s="1" t="s">
        <v>5</v>
      </c>
      <c r="C10" s="45">
        <v>1390</v>
      </c>
      <c r="D10" s="45">
        <v>11159</v>
      </c>
      <c r="E10" s="23">
        <f t="shared" si="0"/>
        <v>0.11076579807155949</v>
      </c>
      <c r="F10" s="23">
        <f t="shared" si="1"/>
        <v>0.88923420192844049</v>
      </c>
      <c r="G10" s="66">
        <v>21718040.120000001</v>
      </c>
      <c r="H10" s="24">
        <f t="shared" si="7"/>
        <v>5429510.0300000003</v>
      </c>
      <c r="I10" s="24">
        <f t="shared" si="8"/>
        <v>5429510.0300000003</v>
      </c>
      <c r="J10" s="24">
        <f t="shared" si="9"/>
        <v>5429510.0300000003</v>
      </c>
      <c r="K10" s="24">
        <f t="shared" si="10"/>
        <v>5429510.0299999984</v>
      </c>
      <c r="L10" s="24">
        <f t="shared" si="11"/>
        <v>2405616.0499999998</v>
      </c>
      <c r="M10" s="24">
        <f t="shared" si="12"/>
        <v>601404.01</v>
      </c>
      <c r="N10" s="24">
        <f t="shared" si="13"/>
        <v>601404.01</v>
      </c>
      <c r="O10" s="24">
        <f t="shared" si="14"/>
        <v>601404.01</v>
      </c>
      <c r="P10" s="24">
        <f t="shared" si="2"/>
        <v>601404.01999999979</v>
      </c>
      <c r="Q10" s="24">
        <f t="shared" si="15"/>
        <v>19312424.07</v>
      </c>
      <c r="R10" s="24">
        <f t="shared" si="3"/>
        <v>4828106.0200000005</v>
      </c>
      <c r="S10" s="24">
        <f t="shared" si="4"/>
        <v>4828106.0200000005</v>
      </c>
      <c r="T10" s="24">
        <f t="shared" si="5"/>
        <v>4828106.0200000005</v>
      </c>
      <c r="U10" s="24">
        <f t="shared" si="6"/>
        <v>4828106.0099999988</v>
      </c>
    </row>
    <row r="11" spans="1:21" ht="15" x14ac:dyDescent="0.2">
      <c r="A11" s="22">
        <v>5</v>
      </c>
      <c r="B11" s="1" t="s">
        <v>6</v>
      </c>
      <c r="C11" s="45">
        <v>4114</v>
      </c>
      <c r="D11" s="45">
        <v>21091</v>
      </c>
      <c r="E11" s="23">
        <f t="shared" si="0"/>
        <v>0.16322158301924222</v>
      </c>
      <c r="F11" s="23">
        <f t="shared" si="1"/>
        <v>0.83677841698075772</v>
      </c>
      <c r="G11" s="66">
        <v>39944353.439999998</v>
      </c>
      <c r="H11" s="24">
        <f t="shared" si="7"/>
        <v>9986088.3599999994</v>
      </c>
      <c r="I11" s="24">
        <f t="shared" si="8"/>
        <v>9986088.3599999994</v>
      </c>
      <c r="J11" s="24">
        <f t="shared" si="9"/>
        <v>9986088.3599999994</v>
      </c>
      <c r="K11" s="24">
        <f t="shared" si="10"/>
        <v>9986088.3599999994</v>
      </c>
      <c r="L11" s="24">
        <f t="shared" si="11"/>
        <v>6519780.5999999996</v>
      </c>
      <c r="M11" s="24">
        <f t="shared" si="12"/>
        <v>1629945.15</v>
      </c>
      <c r="N11" s="24">
        <f t="shared" si="13"/>
        <v>1629945.15</v>
      </c>
      <c r="O11" s="24">
        <f t="shared" si="14"/>
        <v>1629945.15</v>
      </c>
      <c r="P11" s="24">
        <f t="shared" si="2"/>
        <v>1629945.1499999994</v>
      </c>
      <c r="Q11" s="24">
        <f t="shared" si="15"/>
        <v>33424572.839999996</v>
      </c>
      <c r="R11" s="24">
        <f t="shared" si="3"/>
        <v>8356143.209999999</v>
      </c>
      <c r="S11" s="24">
        <f t="shared" si="4"/>
        <v>8356143.209999999</v>
      </c>
      <c r="T11" s="24">
        <f t="shared" si="5"/>
        <v>8356143.209999999</v>
      </c>
      <c r="U11" s="24">
        <f t="shared" si="6"/>
        <v>8356143.21</v>
      </c>
    </row>
    <row r="12" spans="1:21" ht="15" x14ac:dyDescent="0.2">
      <c r="A12" s="22">
        <v>6</v>
      </c>
      <c r="B12" s="1" t="s">
        <v>7</v>
      </c>
      <c r="C12" s="45">
        <v>194</v>
      </c>
      <c r="D12" s="45">
        <v>8108</v>
      </c>
      <c r="E12" s="23">
        <f t="shared" si="0"/>
        <v>2.3367863165502288E-2</v>
      </c>
      <c r="F12" s="23">
        <f t="shared" si="1"/>
        <v>0.97663213683449768</v>
      </c>
      <c r="G12" s="66">
        <v>15028030.560000001</v>
      </c>
      <c r="H12" s="24">
        <f t="shared" si="7"/>
        <v>3757007.64</v>
      </c>
      <c r="I12" s="24">
        <f t="shared" si="8"/>
        <v>3757007.64</v>
      </c>
      <c r="J12" s="24">
        <f t="shared" si="9"/>
        <v>3757007.64</v>
      </c>
      <c r="K12" s="24">
        <f t="shared" si="10"/>
        <v>3757007.6399999992</v>
      </c>
      <c r="L12" s="24">
        <f t="shared" si="11"/>
        <v>351172.96</v>
      </c>
      <c r="M12" s="24">
        <f t="shared" si="12"/>
        <v>87793.24</v>
      </c>
      <c r="N12" s="24">
        <f t="shared" si="13"/>
        <v>87793.24</v>
      </c>
      <c r="O12" s="24">
        <f t="shared" si="14"/>
        <v>87793.24</v>
      </c>
      <c r="P12" s="24">
        <f t="shared" si="2"/>
        <v>87793.240000000034</v>
      </c>
      <c r="Q12" s="24">
        <f t="shared" si="15"/>
        <v>14676857.599999998</v>
      </c>
      <c r="R12" s="24">
        <f t="shared" si="3"/>
        <v>3669214.4</v>
      </c>
      <c r="S12" s="24">
        <f t="shared" si="4"/>
        <v>3669214.4</v>
      </c>
      <c r="T12" s="24">
        <f t="shared" si="5"/>
        <v>3669214.4</v>
      </c>
      <c r="U12" s="24">
        <f t="shared" si="6"/>
        <v>3669214.399999999</v>
      </c>
    </row>
    <row r="13" spans="1:21" ht="15" x14ac:dyDescent="0.2">
      <c r="A13" s="22">
        <v>7</v>
      </c>
      <c r="B13" s="1" t="s">
        <v>8</v>
      </c>
      <c r="C13" s="45">
        <v>9931</v>
      </c>
      <c r="D13" s="45">
        <v>16516</v>
      </c>
      <c r="E13" s="23">
        <f t="shared" si="0"/>
        <v>0.37550572843800811</v>
      </c>
      <c r="F13" s="23">
        <f t="shared" si="1"/>
        <v>0.62449427156199189</v>
      </c>
      <c r="G13" s="66">
        <v>41331372.939999998</v>
      </c>
      <c r="H13" s="24">
        <f t="shared" si="7"/>
        <v>10332843.24</v>
      </c>
      <c r="I13" s="24">
        <f t="shared" si="8"/>
        <v>10332843.24</v>
      </c>
      <c r="J13" s="24">
        <f t="shared" si="9"/>
        <v>10332843.24</v>
      </c>
      <c r="K13" s="24">
        <f t="shared" si="10"/>
        <v>10332843.219999993</v>
      </c>
      <c r="L13" s="24">
        <f t="shared" si="11"/>
        <v>15520167.300000001</v>
      </c>
      <c r="M13" s="24">
        <f t="shared" si="12"/>
        <v>3880041.83</v>
      </c>
      <c r="N13" s="24">
        <f t="shared" si="13"/>
        <v>3880041.83</v>
      </c>
      <c r="O13" s="24">
        <f t="shared" si="14"/>
        <v>3880041.83</v>
      </c>
      <c r="P13" s="24">
        <f t="shared" si="2"/>
        <v>3880041.8100000005</v>
      </c>
      <c r="Q13" s="24">
        <f t="shared" si="15"/>
        <v>25811205.639999993</v>
      </c>
      <c r="R13" s="24">
        <f t="shared" si="3"/>
        <v>6452801.4100000001</v>
      </c>
      <c r="S13" s="24">
        <f t="shared" si="4"/>
        <v>6452801.4100000001</v>
      </c>
      <c r="T13" s="24">
        <f t="shared" si="5"/>
        <v>6452801.4100000001</v>
      </c>
      <c r="U13" s="24">
        <f t="shared" si="6"/>
        <v>6452801.4099999927</v>
      </c>
    </row>
    <row r="14" spans="1:21" ht="15" x14ac:dyDescent="0.2">
      <c r="A14" s="22">
        <v>8</v>
      </c>
      <c r="B14" s="1" t="s">
        <v>9</v>
      </c>
      <c r="C14" s="45">
        <v>1017</v>
      </c>
      <c r="D14" s="45">
        <v>19151</v>
      </c>
      <c r="E14" s="23">
        <f t="shared" si="0"/>
        <v>5.0426418088060296E-2</v>
      </c>
      <c r="F14" s="23">
        <f t="shared" si="1"/>
        <v>0.94957358191193975</v>
      </c>
      <c r="G14" s="66">
        <v>36531226.159999996</v>
      </c>
      <c r="H14" s="24">
        <f t="shared" si="7"/>
        <v>9132806.5399999991</v>
      </c>
      <c r="I14" s="24">
        <f t="shared" si="8"/>
        <v>9132806.5399999991</v>
      </c>
      <c r="J14" s="24">
        <f t="shared" si="9"/>
        <v>9132806.5399999991</v>
      </c>
      <c r="K14" s="24">
        <f t="shared" si="10"/>
        <v>9132806.5399999991</v>
      </c>
      <c r="L14" s="24">
        <f t="shared" si="11"/>
        <v>1842138.88</v>
      </c>
      <c r="M14" s="24">
        <f t="shared" si="12"/>
        <v>460534.72</v>
      </c>
      <c r="N14" s="24">
        <f t="shared" si="13"/>
        <v>460534.72</v>
      </c>
      <c r="O14" s="24">
        <f t="shared" si="14"/>
        <v>460534.72</v>
      </c>
      <c r="P14" s="24">
        <f t="shared" si="2"/>
        <v>460534.72</v>
      </c>
      <c r="Q14" s="24">
        <f t="shared" si="15"/>
        <v>34689087.279999994</v>
      </c>
      <c r="R14" s="24">
        <f t="shared" si="3"/>
        <v>8672271.8199999984</v>
      </c>
      <c r="S14" s="24">
        <f t="shared" si="4"/>
        <v>8672271.8199999984</v>
      </c>
      <c r="T14" s="24">
        <f t="shared" si="5"/>
        <v>8672271.8199999984</v>
      </c>
      <c r="U14" s="24">
        <f t="shared" si="6"/>
        <v>8672271.8199999984</v>
      </c>
    </row>
    <row r="15" spans="1:21" ht="15" x14ac:dyDescent="0.2">
      <c r="A15" s="22">
        <v>9</v>
      </c>
      <c r="B15" s="1" t="s">
        <v>10</v>
      </c>
      <c r="C15" s="45">
        <v>42487</v>
      </c>
      <c r="D15" s="45">
        <v>4862</v>
      </c>
      <c r="E15" s="23">
        <f t="shared" si="0"/>
        <v>0.89731567720543204</v>
      </c>
      <c r="F15" s="23">
        <f t="shared" si="1"/>
        <v>0.10268432279456796</v>
      </c>
      <c r="G15" s="66">
        <v>42646432.210000001</v>
      </c>
      <c r="H15" s="24">
        <f t="shared" si="7"/>
        <v>10661608.050000001</v>
      </c>
      <c r="I15" s="24">
        <f t="shared" si="8"/>
        <v>10661608.050000001</v>
      </c>
      <c r="J15" s="24">
        <f t="shared" si="9"/>
        <v>10661608.050000001</v>
      </c>
      <c r="K15" s="24">
        <f t="shared" si="10"/>
        <v>10661608.059999999</v>
      </c>
      <c r="L15" s="24">
        <f t="shared" si="11"/>
        <v>38267312.200000003</v>
      </c>
      <c r="M15" s="24">
        <f t="shared" si="12"/>
        <v>9566828.0500000007</v>
      </c>
      <c r="N15" s="24">
        <f t="shared" si="13"/>
        <v>9566828.0500000007</v>
      </c>
      <c r="O15" s="24">
        <f t="shared" si="14"/>
        <v>9566828.0500000007</v>
      </c>
      <c r="P15" s="24">
        <f t="shared" si="2"/>
        <v>9566828.0500000007</v>
      </c>
      <c r="Q15" s="24">
        <f t="shared" si="15"/>
        <v>4379120.0099999979</v>
      </c>
      <c r="R15" s="24">
        <f t="shared" si="3"/>
        <v>1094780</v>
      </c>
      <c r="S15" s="24">
        <f t="shared" si="4"/>
        <v>1094780</v>
      </c>
      <c r="T15" s="24">
        <f t="shared" si="5"/>
        <v>1094780</v>
      </c>
      <c r="U15" s="24">
        <f t="shared" si="6"/>
        <v>1094780.0099999979</v>
      </c>
    </row>
    <row r="16" spans="1:21" ht="15.75" customHeight="1" x14ac:dyDescent="0.2">
      <c r="A16" s="22">
        <v>10</v>
      </c>
      <c r="B16" s="1" t="s">
        <v>54</v>
      </c>
      <c r="C16" s="45">
        <v>2504</v>
      </c>
      <c r="D16" s="45">
        <v>26391</v>
      </c>
      <c r="E16" s="23">
        <f t="shared" si="0"/>
        <v>8.6658591451808265E-2</v>
      </c>
      <c r="F16" s="23">
        <f t="shared" si="1"/>
        <v>0.91334140854819168</v>
      </c>
      <c r="G16" s="66">
        <v>46335206.049999997</v>
      </c>
      <c r="H16" s="24">
        <f t="shared" si="7"/>
        <v>11583801.51</v>
      </c>
      <c r="I16" s="24">
        <f t="shared" si="8"/>
        <v>11583801.51</v>
      </c>
      <c r="J16" s="24">
        <f t="shared" si="9"/>
        <v>11583801.51</v>
      </c>
      <c r="K16" s="24">
        <f t="shared" si="10"/>
        <v>11583801.520000001</v>
      </c>
      <c r="L16" s="24">
        <f t="shared" si="11"/>
        <v>4015343.69</v>
      </c>
      <c r="M16" s="24">
        <f t="shared" si="12"/>
        <v>1003835.92</v>
      </c>
      <c r="N16" s="24">
        <f t="shared" si="13"/>
        <v>1003835.92</v>
      </c>
      <c r="O16" s="24">
        <f t="shared" si="14"/>
        <v>1003835.92</v>
      </c>
      <c r="P16" s="24">
        <f t="shared" si="2"/>
        <v>1003835.93</v>
      </c>
      <c r="Q16" s="24">
        <f t="shared" si="15"/>
        <v>42319862.359999999</v>
      </c>
      <c r="R16" s="24">
        <f t="shared" si="3"/>
        <v>10579965.59</v>
      </c>
      <c r="S16" s="24">
        <f t="shared" si="4"/>
        <v>10579965.59</v>
      </c>
      <c r="T16" s="24">
        <f t="shared" si="5"/>
        <v>10579965.59</v>
      </c>
      <c r="U16" s="24">
        <f t="shared" si="6"/>
        <v>10579965.590000002</v>
      </c>
    </row>
    <row r="17" spans="1:21" ht="15" x14ac:dyDescent="0.2">
      <c r="A17" s="22">
        <v>11</v>
      </c>
      <c r="B17" s="1" t="s">
        <v>11</v>
      </c>
      <c r="C17" s="45">
        <v>13349</v>
      </c>
      <c r="D17" s="45">
        <v>623</v>
      </c>
      <c r="E17" s="23">
        <f t="shared" si="0"/>
        <v>0.95541082164328661</v>
      </c>
      <c r="F17" s="23">
        <f t="shared" si="1"/>
        <v>4.4589178356713388E-2</v>
      </c>
      <c r="G17" s="66">
        <v>26305580.379999999</v>
      </c>
      <c r="H17" s="24">
        <f t="shared" si="7"/>
        <v>6576395.0999999996</v>
      </c>
      <c r="I17" s="24">
        <f t="shared" si="8"/>
        <v>6576395.0999999996</v>
      </c>
      <c r="J17" s="24">
        <f t="shared" si="9"/>
        <v>6576395.0999999996</v>
      </c>
      <c r="K17" s="24">
        <f t="shared" si="10"/>
        <v>6576395.0800000019</v>
      </c>
      <c r="L17" s="24">
        <f t="shared" si="11"/>
        <v>25132636.16</v>
      </c>
      <c r="M17" s="24">
        <f t="shared" si="12"/>
        <v>6283159.0499999998</v>
      </c>
      <c r="N17" s="24">
        <f t="shared" si="13"/>
        <v>6283159.0499999998</v>
      </c>
      <c r="O17" s="24">
        <f t="shared" si="14"/>
        <v>6283159.0499999998</v>
      </c>
      <c r="P17" s="24">
        <f t="shared" si="2"/>
        <v>6283159.0099999988</v>
      </c>
      <c r="Q17" s="24">
        <f t="shared" si="15"/>
        <v>1172944.2200000025</v>
      </c>
      <c r="R17" s="24">
        <f t="shared" si="3"/>
        <v>293236.04999999981</v>
      </c>
      <c r="S17" s="24">
        <f t="shared" si="4"/>
        <v>293236.04999999981</v>
      </c>
      <c r="T17" s="24">
        <f t="shared" si="5"/>
        <v>293236.04999999981</v>
      </c>
      <c r="U17" s="24">
        <f t="shared" si="6"/>
        <v>293236.07000000309</v>
      </c>
    </row>
    <row r="18" spans="1:21" ht="15" x14ac:dyDescent="0.2">
      <c r="A18" s="22">
        <v>12</v>
      </c>
      <c r="B18" s="1" t="s">
        <v>12</v>
      </c>
      <c r="C18" s="45">
        <v>5281</v>
      </c>
      <c r="D18" s="45">
        <v>10241</v>
      </c>
      <c r="E18" s="23">
        <f t="shared" si="0"/>
        <v>0.34022677490014175</v>
      </c>
      <c r="F18" s="23">
        <f t="shared" si="1"/>
        <v>0.65977322509985825</v>
      </c>
      <c r="G18" s="66">
        <v>35158294.93</v>
      </c>
      <c r="H18" s="24">
        <f t="shared" si="7"/>
        <v>8789573.7300000004</v>
      </c>
      <c r="I18" s="24">
        <f t="shared" si="8"/>
        <v>8789573.7300000004</v>
      </c>
      <c r="J18" s="24">
        <f t="shared" si="9"/>
        <v>8789573.7300000004</v>
      </c>
      <c r="K18" s="24">
        <f t="shared" si="10"/>
        <v>8789573.7399999984</v>
      </c>
      <c r="L18" s="24">
        <f t="shared" si="11"/>
        <v>11961793.300000001</v>
      </c>
      <c r="M18" s="24">
        <f t="shared" si="12"/>
        <v>2990448.32</v>
      </c>
      <c r="N18" s="24">
        <f t="shared" si="13"/>
        <v>2990448.32</v>
      </c>
      <c r="O18" s="24">
        <f t="shared" si="14"/>
        <v>2990448.32</v>
      </c>
      <c r="P18" s="24">
        <f t="shared" si="2"/>
        <v>2990448.3400000003</v>
      </c>
      <c r="Q18" s="24">
        <f t="shared" si="15"/>
        <v>23196501.629999999</v>
      </c>
      <c r="R18" s="24">
        <f t="shared" si="3"/>
        <v>5799125.4100000001</v>
      </c>
      <c r="S18" s="24">
        <f t="shared" si="4"/>
        <v>5799125.4100000001</v>
      </c>
      <c r="T18" s="24">
        <f t="shared" si="5"/>
        <v>5799125.4100000001</v>
      </c>
      <c r="U18" s="24">
        <f t="shared" si="6"/>
        <v>5799125.3999999985</v>
      </c>
    </row>
    <row r="19" spans="1:21" ht="15" x14ac:dyDescent="0.2">
      <c r="A19" s="22">
        <v>13</v>
      </c>
      <c r="B19" s="1" t="s">
        <v>13</v>
      </c>
      <c r="C19" s="45">
        <v>765</v>
      </c>
      <c r="D19" s="45">
        <v>14441</v>
      </c>
      <c r="E19" s="23">
        <f t="shared" si="0"/>
        <v>5.0309088517690385E-2</v>
      </c>
      <c r="F19" s="23">
        <f t="shared" si="1"/>
        <v>0.94969091148230966</v>
      </c>
      <c r="G19" s="66">
        <v>49177774.359999999</v>
      </c>
      <c r="H19" s="24">
        <f t="shared" si="7"/>
        <v>12294443.59</v>
      </c>
      <c r="I19" s="24">
        <f t="shared" si="8"/>
        <v>12294443.59</v>
      </c>
      <c r="J19" s="24">
        <f t="shared" si="9"/>
        <v>12294443.59</v>
      </c>
      <c r="K19" s="24">
        <f t="shared" si="10"/>
        <v>12294443.589999996</v>
      </c>
      <c r="L19" s="24">
        <f t="shared" si="11"/>
        <v>2474089</v>
      </c>
      <c r="M19" s="24">
        <f t="shared" si="12"/>
        <v>618522.25</v>
      </c>
      <c r="N19" s="24">
        <f t="shared" si="13"/>
        <v>618522.25</v>
      </c>
      <c r="O19" s="24">
        <f t="shared" si="14"/>
        <v>618522.25</v>
      </c>
      <c r="P19" s="24">
        <f t="shared" si="2"/>
        <v>618522.25</v>
      </c>
      <c r="Q19" s="24">
        <f t="shared" si="15"/>
        <v>46703685.359999992</v>
      </c>
      <c r="R19" s="24">
        <f t="shared" si="3"/>
        <v>11675921.34</v>
      </c>
      <c r="S19" s="24">
        <f t="shared" si="4"/>
        <v>11675921.34</v>
      </c>
      <c r="T19" s="24">
        <f t="shared" si="5"/>
        <v>11675921.34</v>
      </c>
      <c r="U19" s="24">
        <f t="shared" si="6"/>
        <v>11675921.339999996</v>
      </c>
    </row>
    <row r="20" spans="1:21" ht="15" x14ac:dyDescent="0.2">
      <c r="A20" s="22">
        <v>14</v>
      </c>
      <c r="B20" s="1" t="s">
        <v>14</v>
      </c>
      <c r="C20" s="45">
        <v>146</v>
      </c>
      <c r="D20" s="45">
        <v>10746</v>
      </c>
      <c r="E20" s="23">
        <f t="shared" si="0"/>
        <v>1.3404333455747338E-2</v>
      </c>
      <c r="F20" s="23">
        <f t="shared" si="1"/>
        <v>0.98659566654425268</v>
      </c>
      <c r="G20" s="66">
        <v>23165061.690000001</v>
      </c>
      <c r="H20" s="24">
        <f t="shared" si="7"/>
        <v>5791265.4199999999</v>
      </c>
      <c r="I20" s="24">
        <f t="shared" si="8"/>
        <v>5791265.4199999999</v>
      </c>
      <c r="J20" s="24">
        <f t="shared" si="9"/>
        <v>5791265.4199999999</v>
      </c>
      <c r="K20" s="24">
        <f t="shared" si="10"/>
        <v>5791265.4300000034</v>
      </c>
      <c r="L20" s="24">
        <f t="shared" si="11"/>
        <v>310512.21000000002</v>
      </c>
      <c r="M20" s="24">
        <f t="shared" si="12"/>
        <v>77628.05</v>
      </c>
      <c r="N20" s="24">
        <f t="shared" si="13"/>
        <v>77628.05</v>
      </c>
      <c r="O20" s="24">
        <f t="shared" si="14"/>
        <v>77628.05</v>
      </c>
      <c r="P20" s="24">
        <f t="shared" si="2"/>
        <v>77628.060000000041</v>
      </c>
      <c r="Q20" s="24">
        <f t="shared" si="15"/>
        <v>22854549.480000004</v>
      </c>
      <c r="R20" s="24">
        <f t="shared" si="3"/>
        <v>5713637.3700000001</v>
      </c>
      <c r="S20" s="24">
        <f t="shared" si="4"/>
        <v>5713637.3700000001</v>
      </c>
      <c r="T20" s="24">
        <f t="shared" si="5"/>
        <v>5713637.3700000001</v>
      </c>
      <c r="U20" s="24">
        <f t="shared" si="6"/>
        <v>5713637.3700000038</v>
      </c>
    </row>
    <row r="21" spans="1:21" ht="15" x14ac:dyDescent="0.2">
      <c r="A21" s="22">
        <v>15</v>
      </c>
      <c r="B21" s="1" t="s">
        <v>15</v>
      </c>
      <c r="C21" s="45">
        <v>16169</v>
      </c>
      <c r="D21" s="45">
        <v>1386</v>
      </c>
      <c r="E21" s="23">
        <f t="shared" si="0"/>
        <v>0.92104813443463396</v>
      </c>
      <c r="F21" s="23">
        <f t="shared" si="1"/>
        <v>7.8951865565366042E-2</v>
      </c>
      <c r="G21" s="66">
        <v>30440763.789999999</v>
      </c>
      <c r="H21" s="24">
        <f t="shared" si="7"/>
        <v>7610190.9500000002</v>
      </c>
      <c r="I21" s="24">
        <f t="shared" si="8"/>
        <v>7610190.9500000002</v>
      </c>
      <c r="J21" s="24">
        <f t="shared" si="9"/>
        <v>7610190.9500000002</v>
      </c>
      <c r="K21" s="24">
        <f t="shared" si="10"/>
        <v>7610190.9400000004</v>
      </c>
      <c r="L21" s="24">
        <f t="shared" si="11"/>
        <v>28037408.699999999</v>
      </c>
      <c r="M21" s="24">
        <f t="shared" si="12"/>
        <v>7009352.1799999997</v>
      </c>
      <c r="N21" s="24">
        <f t="shared" si="13"/>
        <v>7009352.1799999997</v>
      </c>
      <c r="O21" s="24">
        <f t="shared" si="14"/>
        <v>7009352.1799999997</v>
      </c>
      <c r="P21" s="24">
        <f t="shared" si="2"/>
        <v>7009352.1600000001</v>
      </c>
      <c r="Q21" s="24">
        <f t="shared" si="15"/>
        <v>2403355.0900000017</v>
      </c>
      <c r="R21" s="24">
        <f t="shared" si="3"/>
        <v>600838.77000000048</v>
      </c>
      <c r="S21" s="24">
        <f t="shared" si="4"/>
        <v>600838.77000000048</v>
      </c>
      <c r="T21" s="24">
        <f t="shared" si="5"/>
        <v>600838.77000000048</v>
      </c>
      <c r="U21" s="24">
        <f t="shared" si="6"/>
        <v>600838.78000000026</v>
      </c>
    </row>
    <row r="22" spans="1:21" ht="15" x14ac:dyDescent="0.2">
      <c r="A22" s="22">
        <v>16</v>
      </c>
      <c r="B22" s="1" t="s">
        <v>16</v>
      </c>
      <c r="C22" s="45">
        <v>833</v>
      </c>
      <c r="D22" s="45">
        <v>9705</v>
      </c>
      <c r="E22" s="23">
        <f t="shared" si="0"/>
        <v>7.9047257544126018E-2</v>
      </c>
      <c r="F22" s="23">
        <f t="shared" si="1"/>
        <v>0.920952742455874</v>
      </c>
      <c r="G22" s="66">
        <v>14398515.199999999</v>
      </c>
      <c r="H22" s="24">
        <f t="shared" si="7"/>
        <v>3599628.8</v>
      </c>
      <c r="I22" s="24">
        <f t="shared" si="8"/>
        <v>3599628.8</v>
      </c>
      <c r="J22" s="24">
        <f t="shared" si="9"/>
        <v>3599628.8</v>
      </c>
      <c r="K22" s="24">
        <f t="shared" si="10"/>
        <v>3599628.7999999989</v>
      </c>
      <c r="L22" s="24">
        <f t="shared" si="11"/>
        <v>1138163.1399999999</v>
      </c>
      <c r="M22" s="24">
        <f t="shared" si="12"/>
        <v>284540.78000000003</v>
      </c>
      <c r="N22" s="24">
        <f t="shared" si="13"/>
        <v>284540.78000000003</v>
      </c>
      <c r="O22" s="24">
        <f t="shared" si="14"/>
        <v>284540.78000000003</v>
      </c>
      <c r="P22" s="24">
        <f t="shared" si="2"/>
        <v>284540.79999999981</v>
      </c>
      <c r="Q22" s="24">
        <f t="shared" si="15"/>
        <v>13260352.059999999</v>
      </c>
      <c r="R22" s="24">
        <f t="shared" si="3"/>
        <v>3315088.0199999996</v>
      </c>
      <c r="S22" s="24">
        <f t="shared" si="4"/>
        <v>3315088.0199999996</v>
      </c>
      <c r="T22" s="24">
        <f t="shared" si="5"/>
        <v>3315088.0199999996</v>
      </c>
      <c r="U22" s="24">
        <f t="shared" si="6"/>
        <v>3315087.9999999991</v>
      </c>
    </row>
    <row r="23" spans="1:21" ht="15" x14ac:dyDescent="0.2">
      <c r="A23" s="22">
        <v>17</v>
      </c>
      <c r="B23" s="1" t="s">
        <v>17</v>
      </c>
      <c r="C23" s="45">
        <v>93</v>
      </c>
      <c r="D23" s="45">
        <v>9525</v>
      </c>
      <c r="E23" s="23">
        <f t="shared" si="0"/>
        <v>9.6693699313786657E-3</v>
      </c>
      <c r="F23" s="23">
        <f t="shared" si="1"/>
        <v>0.99033063006862132</v>
      </c>
      <c r="G23" s="66">
        <v>26336592.789999999</v>
      </c>
      <c r="H23" s="24">
        <f t="shared" si="7"/>
        <v>6584148.2000000002</v>
      </c>
      <c r="I23" s="24">
        <f t="shared" si="8"/>
        <v>6584148.2000000002</v>
      </c>
      <c r="J23" s="24">
        <f t="shared" si="9"/>
        <v>6584148.2000000002</v>
      </c>
      <c r="K23" s="24">
        <f t="shared" si="10"/>
        <v>6584148.1900000004</v>
      </c>
      <c r="L23" s="24">
        <f t="shared" si="11"/>
        <v>254658.26</v>
      </c>
      <c r="M23" s="24">
        <f t="shared" si="12"/>
        <v>63664.56</v>
      </c>
      <c r="N23" s="24">
        <f t="shared" si="13"/>
        <v>63664.56</v>
      </c>
      <c r="O23" s="24">
        <f t="shared" si="14"/>
        <v>63664.56</v>
      </c>
      <c r="P23" s="24">
        <f t="shared" si="2"/>
        <v>63664.580000000016</v>
      </c>
      <c r="Q23" s="24">
        <f t="shared" si="15"/>
        <v>26081934.530000001</v>
      </c>
      <c r="R23" s="24">
        <f t="shared" si="3"/>
        <v>6520483.6400000006</v>
      </c>
      <c r="S23" s="24">
        <f t="shared" si="4"/>
        <v>6520483.6400000006</v>
      </c>
      <c r="T23" s="24">
        <f t="shared" si="5"/>
        <v>6520483.6400000006</v>
      </c>
      <c r="U23" s="24">
        <f t="shared" si="6"/>
        <v>6520483.6100000003</v>
      </c>
    </row>
    <row r="24" spans="1:21" ht="15" x14ac:dyDescent="0.2">
      <c r="A24" s="22">
        <v>18</v>
      </c>
      <c r="B24" s="1" t="s">
        <v>18</v>
      </c>
      <c r="C24" s="45">
        <v>1178</v>
      </c>
      <c r="D24" s="45">
        <v>13087</v>
      </c>
      <c r="E24" s="23">
        <f t="shared" si="0"/>
        <v>8.2579740623904663E-2</v>
      </c>
      <c r="F24" s="23">
        <f t="shared" si="1"/>
        <v>0.91742025937609539</v>
      </c>
      <c r="G24" s="66">
        <v>34034214.810000002</v>
      </c>
      <c r="H24" s="24">
        <f t="shared" si="7"/>
        <v>8508553.6999999993</v>
      </c>
      <c r="I24" s="24">
        <f t="shared" si="8"/>
        <v>8508553.6999999993</v>
      </c>
      <c r="J24" s="24">
        <f t="shared" si="9"/>
        <v>8508553.6999999993</v>
      </c>
      <c r="K24" s="24">
        <f t="shared" si="10"/>
        <v>8508553.7100000046</v>
      </c>
      <c r="L24" s="24">
        <f t="shared" si="11"/>
        <v>2810536.63</v>
      </c>
      <c r="M24" s="24">
        <f t="shared" si="12"/>
        <v>702634.16</v>
      </c>
      <c r="N24" s="24">
        <f t="shared" si="13"/>
        <v>702634.16</v>
      </c>
      <c r="O24" s="24">
        <f t="shared" si="14"/>
        <v>702634.16</v>
      </c>
      <c r="P24" s="24">
        <f t="shared" si="2"/>
        <v>702634.14999999956</v>
      </c>
      <c r="Q24" s="24">
        <f t="shared" si="15"/>
        <v>31223678.180000003</v>
      </c>
      <c r="R24" s="24">
        <f t="shared" si="3"/>
        <v>7805919.5399999991</v>
      </c>
      <c r="S24" s="24">
        <f t="shared" si="4"/>
        <v>7805919.5399999991</v>
      </c>
      <c r="T24" s="24">
        <f t="shared" si="5"/>
        <v>7805919.5399999991</v>
      </c>
      <c r="U24" s="24">
        <f t="shared" si="6"/>
        <v>7805919.5600000052</v>
      </c>
    </row>
    <row r="25" spans="1:21" ht="15" x14ac:dyDescent="0.2">
      <c r="A25" s="22">
        <v>19</v>
      </c>
      <c r="B25" s="1" t="s">
        <v>19</v>
      </c>
      <c r="C25" s="45">
        <v>513</v>
      </c>
      <c r="D25" s="45">
        <v>4928</v>
      </c>
      <c r="E25" s="23">
        <f t="shared" si="0"/>
        <v>9.4284138945046864E-2</v>
      </c>
      <c r="F25" s="23">
        <f t="shared" si="1"/>
        <v>0.90571586105495316</v>
      </c>
      <c r="G25" s="66">
        <v>14899077.439999999</v>
      </c>
      <c r="H25" s="24">
        <f t="shared" si="7"/>
        <v>3724769.36</v>
      </c>
      <c r="I25" s="24">
        <f t="shared" si="8"/>
        <v>3724769.36</v>
      </c>
      <c r="J25" s="24">
        <f t="shared" si="9"/>
        <v>3724769.36</v>
      </c>
      <c r="K25" s="24">
        <f t="shared" si="10"/>
        <v>3724769.3600000008</v>
      </c>
      <c r="L25" s="24">
        <f t="shared" si="11"/>
        <v>1404746.69</v>
      </c>
      <c r="M25" s="24">
        <f t="shared" si="12"/>
        <v>351186.67</v>
      </c>
      <c r="N25" s="24">
        <f t="shared" si="13"/>
        <v>351186.67</v>
      </c>
      <c r="O25" s="24">
        <f t="shared" si="14"/>
        <v>351186.67</v>
      </c>
      <c r="P25" s="24">
        <f t="shared" si="2"/>
        <v>351186.68000000011</v>
      </c>
      <c r="Q25" s="24">
        <f t="shared" si="15"/>
        <v>13494330.75</v>
      </c>
      <c r="R25" s="24">
        <f t="shared" si="3"/>
        <v>3373582.69</v>
      </c>
      <c r="S25" s="24">
        <f t="shared" si="4"/>
        <v>3373582.69</v>
      </c>
      <c r="T25" s="24">
        <f t="shared" si="5"/>
        <v>3373582.69</v>
      </c>
      <c r="U25" s="24">
        <f t="shared" si="6"/>
        <v>3373582.6800000006</v>
      </c>
    </row>
    <row r="26" spans="1:21" ht="15" x14ac:dyDescent="0.2">
      <c r="A26" s="22">
        <v>20</v>
      </c>
      <c r="B26" s="1" t="s">
        <v>20</v>
      </c>
      <c r="C26" s="45">
        <v>9717</v>
      </c>
      <c r="D26" s="45">
        <v>14286</v>
      </c>
      <c r="E26" s="23">
        <f t="shared" si="0"/>
        <v>0.40482439695038119</v>
      </c>
      <c r="F26" s="23">
        <f t="shared" si="1"/>
        <v>0.59517560304961881</v>
      </c>
      <c r="G26" s="66">
        <v>140136908.08000001</v>
      </c>
      <c r="H26" s="24">
        <f t="shared" si="7"/>
        <v>35034227.020000003</v>
      </c>
      <c r="I26" s="24">
        <f t="shared" si="8"/>
        <v>35034227.020000003</v>
      </c>
      <c r="J26" s="24">
        <f t="shared" si="9"/>
        <v>35034227.020000003</v>
      </c>
      <c r="K26" s="24">
        <f t="shared" si="10"/>
        <v>35034227.019999988</v>
      </c>
      <c r="L26" s="24">
        <f t="shared" si="11"/>
        <v>56730839.299999997</v>
      </c>
      <c r="M26" s="24">
        <f t="shared" si="12"/>
        <v>14182709.83</v>
      </c>
      <c r="N26" s="24">
        <f t="shared" si="13"/>
        <v>14182709.83</v>
      </c>
      <c r="O26" s="24">
        <f t="shared" si="14"/>
        <v>14182709.83</v>
      </c>
      <c r="P26" s="24">
        <f t="shared" si="2"/>
        <v>14182709.810000001</v>
      </c>
      <c r="Q26" s="24">
        <f t="shared" si="15"/>
        <v>83406068.780000001</v>
      </c>
      <c r="R26" s="24">
        <f t="shared" si="3"/>
        <v>20851517.190000005</v>
      </c>
      <c r="S26" s="24">
        <f t="shared" si="4"/>
        <v>20851517.190000005</v>
      </c>
      <c r="T26" s="24">
        <f t="shared" si="5"/>
        <v>20851517.190000005</v>
      </c>
      <c r="U26" s="24">
        <f t="shared" si="6"/>
        <v>20851517.209999986</v>
      </c>
    </row>
    <row r="27" spans="1:21" ht="15" x14ac:dyDescent="0.2">
      <c r="A27" s="22">
        <v>21</v>
      </c>
      <c r="B27" s="1" t="s">
        <v>21</v>
      </c>
      <c r="C27" s="45">
        <v>1289</v>
      </c>
      <c r="D27" s="45">
        <v>13610</v>
      </c>
      <c r="E27" s="23">
        <f t="shared" si="0"/>
        <v>8.6515873548560301E-2</v>
      </c>
      <c r="F27" s="23">
        <f t="shared" si="1"/>
        <v>0.91348412645143973</v>
      </c>
      <c r="G27" s="66">
        <v>25114850.16</v>
      </c>
      <c r="H27" s="24">
        <f t="shared" si="7"/>
        <v>6278712.54</v>
      </c>
      <c r="I27" s="24">
        <f t="shared" si="8"/>
        <v>6278712.54</v>
      </c>
      <c r="J27" s="24">
        <f t="shared" si="9"/>
        <v>6278712.54</v>
      </c>
      <c r="K27" s="24">
        <f t="shared" si="10"/>
        <v>6278712.5400000019</v>
      </c>
      <c r="L27" s="24">
        <f t="shared" si="11"/>
        <v>2172833.2000000002</v>
      </c>
      <c r="M27" s="24">
        <f t="shared" si="12"/>
        <v>543208.30000000005</v>
      </c>
      <c r="N27" s="24">
        <f t="shared" si="13"/>
        <v>543208.30000000005</v>
      </c>
      <c r="O27" s="24">
        <f t="shared" si="14"/>
        <v>543208.30000000005</v>
      </c>
      <c r="P27" s="24">
        <f t="shared" si="2"/>
        <v>543208.30000000005</v>
      </c>
      <c r="Q27" s="24">
        <f t="shared" si="15"/>
        <v>22942016.960000001</v>
      </c>
      <c r="R27" s="24">
        <f t="shared" si="3"/>
        <v>5735504.2400000002</v>
      </c>
      <c r="S27" s="24">
        <f t="shared" si="4"/>
        <v>5735504.2400000002</v>
      </c>
      <c r="T27" s="24">
        <f t="shared" si="5"/>
        <v>5735504.2400000002</v>
      </c>
      <c r="U27" s="24">
        <f t="shared" si="6"/>
        <v>5735504.2400000021</v>
      </c>
    </row>
    <row r="28" spans="1:21" ht="15" x14ac:dyDescent="0.2">
      <c r="A28" s="22">
        <v>22</v>
      </c>
      <c r="B28" s="1" t="s">
        <v>22</v>
      </c>
      <c r="C28" s="45">
        <v>4526</v>
      </c>
      <c r="D28" s="45">
        <v>20779</v>
      </c>
      <c r="E28" s="23">
        <f t="shared" si="0"/>
        <v>0.17885793321477969</v>
      </c>
      <c r="F28" s="23">
        <f t="shared" si="1"/>
        <v>0.82114206678522028</v>
      </c>
      <c r="G28" s="66">
        <v>44287303.5</v>
      </c>
      <c r="H28" s="24">
        <f t="shared" si="7"/>
        <v>11071825.880000001</v>
      </c>
      <c r="I28" s="24">
        <f t="shared" si="8"/>
        <v>11071825.880000001</v>
      </c>
      <c r="J28" s="24">
        <f t="shared" si="9"/>
        <v>11071825.880000001</v>
      </c>
      <c r="K28" s="24">
        <f t="shared" si="10"/>
        <v>11071825.859999994</v>
      </c>
      <c r="L28" s="24">
        <f t="shared" si="11"/>
        <v>7921135.5700000003</v>
      </c>
      <c r="M28" s="24">
        <f t="shared" si="12"/>
        <v>1980283.89</v>
      </c>
      <c r="N28" s="24">
        <f t="shared" si="13"/>
        <v>1980283.89</v>
      </c>
      <c r="O28" s="24">
        <f t="shared" si="14"/>
        <v>1980283.89</v>
      </c>
      <c r="P28" s="24">
        <f t="shared" si="2"/>
        <v>1980283.9000000011</v>
      </c>
      <c r="Q28" s="24">
        <f t="shared" si="15"/>
        <v>36366167.929999992</v>
      </c>
      <c r="R28" s="24">
        <f t="shared" si="3"/>
        <v>9091541.9900000002</v>
      </c>
      <c r="S28" s="24">
        <f t="shared" si="4"/>
        <v>9091541.9900000002</v>
      </c>
      <c r="T28" s="24">
        <f t="shared" si="5"/>
        <v>9091541.9900000002</v>
      </c>
      <c r="U28" s="24">
        <f t="shared" si="6"/>
        <v>9091541.9599999934</v>
      </c>
    </row>
    <row r="29" spans="1:21" ht="15" x14ac:dyDescent="0.2">
      <c r="A29" s="22">
        <v>23</v>
      </c>
      <c r="B29" s="1" t="s">
        <v>23</v>
      </c>
      <c r="C29" s="45">
        <v>1276</v>
      </c>
      <c r="D29" s="45">
        <v>16998</v>
      </c>
      <c r="E29" s="23">
        <f t="shared" si="0"/>
        <v>6.9825982269891645E-2</v>
      </c>
      <c r="F29" s="23">
        <f t="shared" si="1"/>
        <v>0.93017401773010833</v>
      </c>
      <c r="G29" s="66">
        <v>37741226.340000004</v>
      </c>
      <c r="H29" s="24">
        <f t="shared" si="7"/>
        <v>9435306.5899999999</v>
      </c>
      <c r="I29" s="24">
        <f t="shared" si="8"/>
        <v>9435306.5899999999</v>
      </c>
      <c r="J29" s="24">
        <f t="shared" si="9"/>
        <v>9435306.5899999999</v>
      </c>
      <c r="K29" s="24">
        <f t="shared" si="10"/>
        <v>9435306.570000004</v>
      </c>
      <c r="L29" s="24">
        <f t="shared" si="11"/>
        <v>2635318.2000000002</v>
      </c>
      <c r="M29" s="24">
        <f t="shared" si="12"/>
        <v>658829.55000000005</v>
      </c>
      <c r="N29" s="24">
        <f t="shared" si="13"/>
        <v>658829.55000000005</v>
      </c>
      <c r="O29" s="24">
        <f t="shared" si="14"/>
        <v>658829.55000000005</v>
      </c>
      <c r="P29" s="24">
        <f t="shared" si="2"/>
        <v>658829.55000000005</v>
      </c>
      <c r="Q29" s="24">
        <f t="shared" si="15"/>
        <v>35105908.140000001</v>
      </c>
      <c r="R29" s="24">
        <f t="shared" si="3"/>
        <v>8776477.0399999991</v>
      </c>
      <c r="S29" s="24">
        <f t="shared" si="4"/>
        <v>8776477.0399999991</v>
      </c>
      <c r="T29" s="24">
        <f t="shared" si="5"/>
        <v>8776477.0399999991</v>
      </c>
      <c r="U29" s="24">
        <f t="shared" si="6"/>
        <v>8776477.0200000033</v>
      </c>
    </row>
    <row r="30" spans="1:21" ht="15" x14ac:dyDescent="0.2">
      <c r="A30" s="22">
        <v>24</v>
      </c>
      <c r="B30" s="1" t="s">
        <v>24</v>
      </c>
      <c r="C30" s="45">
        <v>2328</v>
      </c>
      <c r="D30" s="45">
        <v>15723</v>
      </c>
      <c r="E30" s="23">
        <f t="shared" si="0"/>
        <v>0.12896792421472494</v>
      </c>
      <c r="F30" s="23">
        <f t="shared" si="1"/>
        <v>0.87103207578527508</v>
      </c>
      <c r="G30" s="66">
        <v>27724338.91</v>
      </c>
      <c r="H30" s="24">
        <f t="shared" si="7"/>
        <v>6931084.7300000004</v>
      </c>
      <c r="I30" s="24">
        <f t="shared" si="8"/>
        <v>6931084.7300000004</v>
      </c>
      <c r="J30" s="24">
        <f t="shared" si="9"/>
        <v>6931084.7300000004</v>
      </c>
      <c r="K30" s="24">
        <f t="shared" si="10"/>
        <v>6931084.7199999988</v>
      </c>
      <c r="L30" s="24">
        <f t="shared" si="11"/>
        <v>3575550.44</v>
      </c>
      <c r="M30" s="24">
        <f t="shared" si="12"/>
        <v>893887.61</v>
      </c>
      <c r="N30" s="24">
        <f t="shared" si="13"/>
        <v>893887.61</v>
      </c>
      <c r="O30" s="24">
        <f t="shared" si="14"/>
        <v>893887.61</v>
      </c>
      <c r="P30" s="24">
        <f t="shared" si="2"/>
        <v>893887.61000000022</v>
      </c>
      <c r="Q30" s="24">
        <f t="shared" si="15"/>
        <v>24148788.469999999</v>
      </c>
      <c r="R30" s="24">
        <f t="shared" si="3"/>
        <v>6037197.1200000001</v>
      </c>
      <c r="S30" s="24">
        <f t="shared" si="4"/>
        <v>6037197.1200000001</v>
      </c>
      <c r="T30" s="24">
        <f t="shared" si="5"/>
        <v>6037197.1200000001</v>
      </c>
      <c r="U30" s="24">
        <f t="shared" si="6"/>
        <v>6037197.1099999985</v>
      </c>
    </row>
    <row r="31" spans="1:21" ht="30" x14ac:dyDescent="0.2">
      <c r="A31" s="22">
        <v>25</v>
      </c>
      <c r="B31" s="1" t="s">
        <v>55</v>
      </c>
      <c r="C31" s="45">
        <v>441457</v>
      </c>
      <c r="D31" s="45">
        <v>381037</v>
      </c>
      <c r="E31" s="23">
        <f t="shared" si="0"/>
        <v>0.53672975122006972</v>
      </c>
      <c r="F31" s="23">
        <f t="shared" si="1"/>
        <v>0.46327024877993028</v>
      </c>
      <c r="G31" s="66">
        <v>760666158.69000006</v>
      </c>
      <c r="H31" s="24">
        <f t="shared" si="7"/>
        <v>190166539.66999999</v>
      </c>
      <c r="I31" s="24">
        <f t="shared" si="8"/>
        <v>190166539.66999999</v>
      </c>
      <c r="J31" s="24">
        <f t="shared" si="9"/>
        <v>190166539.66999999</v>
      </c>
      <c r="K31" s="24">
        <f t="shared" si="10"/>
        <v>190166539.68000016</v>
      </c>
      <c r="L31" s="24">
        <f t="shared" si="11"/>
        <v>408272158.12</v>
      </c>
      <c r="M31" s="24">
        <f t="shared" si="12"/>
        <v>102068039.53</v>
      </c>
      <c r="N31" s="24">
        <f t="shared" si="13"/>
        <v>102068039.53</v>
      </c>
      <c r="O31" s="24">
        <f t="shared" si="14"/>
        <v>102068039.53</v>
      </c>
      <c r="P31" s="24">
        <f t="shared" si="2"/>
        <v>102068039.53000003</v>
      </c>
      <c r="Q31" s="24">
        <f t="shared" si="15"/>
        <v>352394000.57000005</v>
      </c>
      <c r="R31" s="24">
        <f t="shared" si="3"/>
        <v>88098500.139999986</v>
      </c>
      <c r="S31" s="24">
        <f t="shared" si="4"/>
        <v>88098500.139999986</v>
      </c>
      <c r="T31" s="24">
        <f t="shared" si="5"/>
        <v>88098500.139999986</v>
      </c>
      <c r="U31" s="24">
        <f t="shared" si="6"/>
        <v>88098500.150000125</v>
      </c>
    </row>
    <row r="32" spans="1:21" ht="30" x14ac:dyDescent="0.2">
      <c r="A32" s="22">
        <v>26</v>
      </c>
      <c r="B32" s="1" t="s">
        <v>56</v>
      </c>
      <c r="C32" s="45">
        <v>95167</v>
      </c>
      <c r="D32" s="45">
        <v>79385</v>
      </c>
      <c r="E32" s="23">
        <f t="shared" si="0"/>
        <v>0.54520715889820803</v>
      </c>
      <c r="F32" s="23">
        <f t="shared" si="1"/>
        <v>0.45479284110179197</v>
      </c>
      <c r="G32" s="66">
        <v>264723546.80000001</v>
      </c>
      <c r="H32" s="24">
        <f t="shared" si="7"/>
        <v>66180886.700000003</v>
      </c>
      <c r="I32" s="24">
        <f t="shared" si="8"/>
        <v>66180886.700000003</v>
      </c>
      <c r="J32" s="24">
        <f t="shared" si="9"/>
        <v>66180886.700000003</v>
      </c>
      <c r="K32" s="24">
        <f t="shared" si="10"/>
        <v>66180886.700000018</v>
      </c>
      <c r="L32" s="24">
        <f t="shared" si="11"/>
        <v>144329172.84</v>
      </c>
      <c r="M32" s="24">
        <f t="shared" si="12"/>
        <v>36082293.210000001</v>
      </c>
      <c r="N32" s="24">
        <f t="shared" si="13"/>
        <v>36082293.210000001</v>
      </c>
      <c r="O32" s="24">
        <f t="shared" si="14"/>
        <v>36082293.210000001</v>
      </c>
      <c r="P32" s="24">
        <f t="shared" si="2"/>
        <v>36082293.209999986</v>
      </c>
      <c r="Q32" s="24">
        <f t="shared" si="15"/>
        <v>120394373.96000004</v>
      </c>
      <c r="R32" s="24">
        <f t="shared" si="3"/>
        <v>30098593.490000002</v>
      </c>
      <c r="S32" s="24">
        <f t="shared" si="4"/>
        <v>30098593.490000002</v>
      </c>
      <c r="T32" s="24">
        <f t="shared" si="5"/>
        <v>30098593.490000002</v>
      </c>
      <c r="U32" s="24">
        <f t="shared" si="6"/>
        <v>30098593.490000032</v>
      </c>
    </row>
    <row r="33" spans="1:21" ht="30" x14ac:dyDescent="0.2">
      <c r="A33" s="22">
        <v>27</v>
      </c>
      <c r="B33" s="1" t="s">
        <v>25</v>
      </c>
      <c r="C33" s="45">
        <v>441457</v>
      </c>
      <c r="D33" s="45">
        <v>381037</v>
      </c>
      <c r="E33" s="23">
        <f t="shared" si="0"/>
        <v>0.53672975122006972</v>
      </c>
      <c r="F33" s="23">
        <f t="shared" si="1"/>
        <v>0.46327024877993028</v>
      </c>
      <c r="G33" s="66">
        <v>190563514.69999999</v>
      </c>
      <c r="H33" s="24">
        <f t="shared" si="7"/>
        <v>47640878.68</v>
      </c>
      <c r="I33" s="24">
        <f t="shared" si="8"/>
        <v>47640878.68</v>
      </c>
      <c r="J33" s="24">
        <f t="shared" si="9"/>
        <v>47640878.68</v>
      </c>
      <c r="K33" s="24">
        <f t="shared" si="10"/>
        <v>47640878.659999974</v>
      </c>
      <c r="L33" s="24">
        <f t="shared" si="11"/>
        <v>102281107.84</v>
      </c>
      <c r="M33" s="24">
        <f t="shared" si="12"/>
        <v>25570276.960000001</v>
      </c>
      <c r="N33" s="24">
        <f t="shared" si="13"/>
        <v>25570276.960000001</v>
      </c>
      <c r="O33" s="24">
        <f t="shared" si="14"/>
        <v>25570276.960000001</v>
      </c>
      <c r="P33" s="24">
        <f t="shared" si="2"/>
        <v>25570276.959999993</v>
      </c>
      <c r="Q33" s="24">
        <f t="shared" si="15"/>
        <v>88282406.859999985</v>
      </c>
      <c r="R33" s="24">
        <f t="shared" si="3"/>
        <v>22070601.719999999</v>
      </c>
      <c r="S33" s="24">
        <f t="shared" si="4"/>
        <v>22070601.719999999</v>
      </c>
      <c r="T33" s="24">
        <f t="shared" si="5"/>
        <v>22070601.719999999</v>
      </c>
      <c r="U33" s="24">
        <f t="shared" si="6"/>
        <v>22070601.699999981</v>
      </c>
    </row>
    <row r="34" spans="1:21" ht="30" x14ac:dyDescent="0.2">
      <c r="A34" s="22">
        <v>28</v>
      </c>
      <c r="B34" s="1" t="s">
        <v>57</v>
      </c>
      <c r="C34" s="45">
        <v>441457</v>
      </c>
      <c r="D34" s="45">
        <v>381037</v>
      </c>
      <c r="E34" s="23">
        <f t="shared" si="0"/>
        <v>0.53672975122006972</v>
      </c>
      <c r="F34" s="23">
        <f t="shared" si="1"/>
        <v>0.46327024877993028</v>
      </c>
      <c r="G34" s="66">
        <v>775459672.47449887</v>
      </c>
      <c r="H34" s="24">
        <f t="shared" si="7"/>
        <v>193864918.12</v>
      </c>
      <c r="I34" s="24">
        <f t="shared" si="8"/>
        <v>193864918.12</v>
      </c>
      <c r="J34" s="24">
        <f t="shared" si="9"/>
        <v>193864918.12</v>
      </c>
      <c r="K34" s="24">
        <f t="shared" si="10"/>
        <v>193864918.11449885</v>
      </c>
      <c r="L34" s="24">
        <f t="shared" si="11"/>
        <v>416212277.08999997</v>
      </c>
      <c r="M34" s="24">
        <f t="shared" si="12"/>
        <v>104053069.27</v>
      </c>
      <c r="N34" s="24">
        <f t="shared" si="13"/>
        <v>104053069.27</v>
      </c>
      <c r="O34" s="24">
        <f t="shared" si="14"/>
        <v>104053069.27</v>
      </c>
      <c r="P34" s="24">
        <f t="shared" si="2"/>
        <v>104053069.28000002</v>
      </c>
      <c r="Q34" s="24">
        <f t="shared" si="15"/>
        <v>359247395.38449883</v>
      </c>
      <c r="R34" s="24">
        <f t="shared" si="3"/>
        <v>89811848.850000009</v>
      </c>
      <c r="S34" s="24">
        <f t="shared" si="4"/>
        <v>89811848.850000009</v>
      </c>
      <c r="T34" s="24">
        <f t="shared" si="5"/>
        <v>89811848.850000009</v>
      </c>
      <c r="U34" s="24">
        <f t="shared" si="6"/>
        <v>89811848.834498838</v>
      </c>
    </row>
    <row r="35" spans="1:21" ht="30" x14ac:dyDescent="0.2">
      <c r="A35" s="22">
        <v>29</v>
      </c>
      <c r="B35" s="1" t="s">
        <v>58</v>
      </c>
      <c r="C35" s="45">
        <v>441457</v>
      </c>
      <c r="D35" s="45">
        <v>381037</v>
      </c>
      <c r="E35" s="23">
        <f t="shared" si="0"/>
        <v>0.53672975122006972</v>
      </c>
      <c r="F35" s="23">
        <f t="shared" si="1"/>
        <v>0.46327024877993028</v>
      </c>
      <c r="G35" s="66">
        <v>215412703.86000001</v>
      </c>
      <c r="H35" s="24">
        <f t="shared" si="7"/>
        <v>53853175.969999999</v>
      </c>
      <c r="I35" s="24">
        <f t="shared" si="8"/>
        <v>53853175.969999999</v>
      </c>
      <c r="J35" s="24">
        <f t="shared" si="9"/>
        <v>53853175.969999999</v>
      </c>
      <c r="K35" s="24">
        <f t="shared" si="10"/>
        <v>53853175.950000018</v>
      </c>
      <c r="L35" s="24">
        <f t="shared" si="11"/>
        <v>115618406.95</v>
      </c>
      <c r="M35" s="24">
        <f t="shared" si="12"/>
        <v>28904601.739999998</v>
      </c>
      <c r="N35" s="24">
        <f t="shared" si="13"/>
        <v>28904601.739999998</v>
      </c>
      <c r="O35" s="24">
        <f t="shared" si="14"/>
        <v>28904601.739999998</v>
      </c>
      <c r="P35" s="24">
        <f t="shared" si="2"/>
        <v>28904601.730000015</v>
      </c>
      <c r="Q35" s="24">
        <f t="shared" si="15"/>
        <v>99794296.909999996</v>
      </c>
      <c r="R35" s="24">
        <f t="shared" si="3"/>
        <v>24948574.23</v>
      </c>
      <c r="S35" s="24">
        <f t="shared" si="4"/>
        <v>24948574.23</v>
      </c>
      <c r="T35" s="24">
        <f t="shared" si="5"/>
        <v>24948574.23</v>
      </c>
      <c r="U35" s="24">
        <f t="shared" si="6"/>
        <v>24948574.220000003</v>
      </c>
    </row>
    <row r="36" spans="1:21" ht="29.25" customHeight="1" x14ac:dyDescent="0.2">
      <c r="A36" s="22">
        <v>30</v>
      </c>
      <c r="B36" s="1" t="s">
        <v>26</v>
      </c>
      <c r="C36" s="45">
        <v>441457</v>
      </c>
      <c r="D36" s="45">
        <v>381037</v>
      </c>
      <c r="E36" s="23">
        <f t="shared" si="0"/>
        <v>0.53672975122006972</v>
      </c>
      <c r="F36" s="23">
        <f t="shared" si="1"/>
        <v>0.46327024877993028</v>
      </c>
      <c r="G36" s="66">
        <v>109903638.81999999</v>
      </c>
      <c r="H36" s="24">
        <f t="shared" si="7"/>
        <v>27475909.710000001</v>
      </c>
      <c r="I36" s="24">
        <f t="shared" si="8"/>
        <v>27475909.710000001</v>
      </c>
      <c r="J36" s="24">
        <f t="shared" si="9"/>
        <v>27475909.710000001</v>
      </c>
      <c r="K36" s="24">
        <f t="shared" si="10"/>
        <v>27475909.689999983</v>
      </c>
      <c r="L36" s="24">
        <f t="shared" si="11"/>
        <v>58988552.719999999</v>
      </c>
      <c r="M36" s="24">
        <f t="shared" si="12"/>
        <v>14747138.18</v>
      </c>
      <c r="N36" s="24">
        <f t="shared" si="13"/>
        <v>14747138.18</v>
      </c>
      <c r="O36" s="24">
        <f t="shared" si="14"/>
        <v>14747138.18</v>
      </c>
      <c r="P36" s="24">
        <f t="shared" si="2"/>
        <v>14747138.18</v>
      </c>
      <c r="Q36" s="24">
        <f t="shared" si="15"/>
        <v>50915086.099999987</v>
      </c>
      <c r="R36" s="24">
        <f t="shared" si="3"/>
        <v>12728771.530000001</v>
      </c>
      <c r="S36" s="24">
        <f t="shared" si="4"/>
        <v>12728771.530000001</v>
      </c>
      <c r="T36" s="24">
        <f t="shared" si="5"/>
        <v>12728771.530000001</v>
      </c>
      <c r="U36" s="24">
        <f t="shared" si="6"/>
        <v>12728771.509999983</v>
      </c>
    </row>
    <row r="37" spans="1:21" ht="30" x14ac:dyDescent="0.2">
      <c r="A37" s="22">
        <v>31</v>
      </c>
      <c r="B37" s="1" t="s">
        <v>27</v>
      </c>
      <c r="C37" s="45">
        <v>441457</v>
      </c>
      <c r="D37" s="45">
        <v>381037</v>
      </c>
      <c r="E37" s="23">
        <f t="shared" si="0"/>
        <v>0.53672975122006972</v>
      </c>
      <c r="F37" s="23">
        <f t="shared" si="1"/>
        <v>0.46327024877993028</v>
      </c>
      <c r="G37" s="66">
        <v>26480085.739999998</v>
      </c>
      <c r="H37" s="24">
        <f t="shared" si="7"/>
        <v>6620021.4400000004</v>
      </c>
      <c r="I37" s="24">
        <f t="shared" si="8"/>
        <v>6620021.4400000004</v>
      </c>
      <c r="J37" s="24">
        <f t="shared" si="9"/>
        <v>6620021.4400000004</v>
      </c>
      <c r="K37" s="24">
        <f t="shared" si="10"/>
        <v>6620021.4199999953</v>
      </c>
      <c r="L37" s="24">
        <f t="shared" si="11"/>
        <v>14212649.83</v>
      </c>
      <c r="M37" s="24">
        <f t="shared" si="12"/>
        <v>3553162.46</v>
      </c>
      <c r="N37" s="24">
        <f t="shared" si="13"/>
        <v>3553162.46</v>
      </c>
      <c r="O37" s="24">
        <f t="shared" si="14"/>
        <v>3553162.46</v>
      </c>
      <c r="P37" s="24">
        <f t="shared" si="2"/>
        <v>3553162.4500000011</v>
      </c>
      <c r="Q37" s="24">
        <f t="shared" si="15"/>
        <v>12267435.909999996</v>
      </c>
      <c r="R37" s="24">
        <f t="shared" si="3"/>
        <v>3066858.9800000004</v>
      </c>
      <c r="S37" s="24">
        <f t="shared" si="4"/>
        <v>3066858.9800000004</v>
      </c>
      <c r="T37" s="24">
        <f t="shared" si="5"/>
        <v>3066858.9800000004</v>
      </c>
      <c r="U37" s="24">
        <f t="shared" si="6"/>
        <v>3066858.9699999942</v>
      </c>
    </row>
    <row r="38" spans="1:21" ht="30" x14ac:dyDescent="0.2">
      <c r="A38" s="22">
        <v>32</v>
      </c>
      <c r="B38" s="1" t="s">
        <v>96</v>
      </c>
      <c r="C38" s="45">
        <v>441457</v>
      </c>
      <c r="D38" s="45">
        <v>381037</v>
      </c>
      <c r="E38" s="23">
        <f t="shared" si="0"/>
        <v>0.53672975122006972</v>
      </c>
      <c r="F38" s="23">
        <f t="shared" si="1"/>
        <v>0.46327024877993028</v>
      </c>
      <c r="G38" s="66"/>
      <c r="H38" s="24">
        <f t="shared" si="7"/>
        <v>0</v>
      </c>
      <c r="I38" s="24">
        <f t="shared" si="8"/>
        <v>0</v>
      </c>
      <c r="J38" s="24">
        <f t="shared" si="9"/>
        <v>0</v>
      </c>
      <c r="K38" s="24">
        <f t="shared" si="10"/>
        <v>0</v>
      </c>
      <c r="L38" s="24">
        <f t="shared" si="11"/>
        <v>0</v>
      </c>
      <c r="M38" s="24">
        <f t="shared" si="12"/>
        <v>0</v>
      </c>
      <c r="N38" s="24">
        <f t="shared" si="13"/>
        <v>0</v>
      </c>
      <c r="O38" s="24">
        <f t="shared" si="14"/>
        <v>0</v>
      </c>
      <c r="P38" s="24">
        <f t="shared" si="2"/>
        <v>0</v>
      </c>
      <c r="Q38" s="24">
        <f t="shared" si="15"/>
        <v>0</v>
      </c>
      <c r="R38" s="24">
        <f t="shared" si="3"/>
        <v>0</v>
      </c>
      <c r="S38" s="24">
        <f t="shared" si="4"/>
        <v>0</v>
      </c>
      <c r="T38" s="24">
        <f t="shared" si="5"/>
        <v>0</v>
      </c>
      <c r="U38" s="24">
        <f t="shared" si="6"/>
        <v>0</v>
      </c>
    </row>
    <row r="39" spans="1:21" ht="30" x14ac:dyDescent="0.2">
      <c r="A39" s="22">
        <v>33</v>
      </c>
      <c r="B39" s="1" t="s">
        <v>59</v>
      </c>
      <c r="C39" s="45">
        <v>441457</v>
      </c>
      <c r="D39" s="45">
        <v>381037</v>
      </c>
      <c r="E39" s="23">
        <f t="shared" si="0"/>
        <v>0.53672975122006972</v>
      </c>
      <c r="F39" s="23">
        <f t="shared" si="1"/>
        <v>0.46327024877993028</v>
      </c>
      <c r="G39" s="66">
        <v>316793559.95999998</v>
      </c>
      <c r="H39" s="24">
        <f t="shared" si="7"/>
        <v>79198389.989999995</v>
      </c>
      <c r="I39" s="24">
        <f t="shared" si="8"/>
        <v>79198389.989999995</v>
      </c>
      <c r="J39" s="24">
        <f t="shared" si="9"/>
        <v>79198389.989999995</v>
      </c>
      <c r="K39" s="24">
        <f t="shared" si="10"/>
        <v>79198389.989999965</v>
      </c>
      <c r="L39" s="24">
        <f t="shared" si="11"/>
        <v>170032528.63</v>
      </c>
      <c r="M39" s="24">
        <f t="shared" si="12"/>
        <v>42508132.159999996</v>
      </c>
      <c r="N39" s="24">
        <f t="shared" si="13"/>
        <v>42508132.159999996</v>
      </c>
      <c r="O39" s="24">
        <f t="shared" si="14"/>
        <v>42508132.159999996</v>
      </c>
      <c r="P39" s="24">
        <f t="shared" si="2"/>
        <v>42508132.150000006</v>
      </c>
      <c r="Q39" s="24">
        <f t="shared" si="15"/>
        <v>146761031.32999995</v>
      </c>
      <c r="R39" s="24">
        <f t="shared" ref="R39:R70" si="16">H39-M39</f>
        <v>36690257.829999998</v>
      </c>
      <c r="S39" s="24">
        <f t="shared" ref="S39:S70" si="17">I39-N39</f>
        <v>36690257.829999998</v>
      </c>
      <c r="T39" s="24">
        <f t="shared" ref="T39:T70" si="18">J39-O39</f>
        <v>36690257.829999998</v>
      </c>
      <c r="U39" s="24">
        <f t="shared" ref="U39:U70" si="19">K39-P39</f>
        <v>36690257.839999959</v>
      </c>
    </row>
    <row r="40" spans="1:21" ht="30" x14ac:dyDescent="0.2">
      <c r="A40" s="22">
        <v>34</v>
      </c>
      <c r="B40" s="1" t="s">
        <v>28</v>
      </c>
      <c r="C40" s="45">
        <v>441457</v>
      </c>
      <c r="D40" s="45">
        <v>381037</v>
      </c>
      <c r="E40" s="23">
        <f t="shared" si="0"/>
        <v>0.53672975122006972</v>
      </c>
      <c r="F40" s="23">
        <f t="shared" si="1"/>
        <v>0.46327024877993028</v>
      </c>
      <c r="G40" s="66">
        <v>19140309.559999999</v>
      </c>
      <c r="H40" s="24">
        <f t="shared" si="7"/>
        <v>4785077.3899999997</v>
      </c>
      <c r="I40" s="24">
        <f t="shared" si="8"/>
        <v>4785077.3899999997</v>
      </c>
      <c r="J40" s="24">
        <f t="shared" si="9"/>
        <v>4785077.3899999997</v>
      </c>
      <c r="K40" s="24">
        <f t="shared" si="10"/>
        <v>4785077.3899999978</v>
      </c>
      <c r="L40" s="24">
        <f t="shared" si="11"/>
        <v>10273173.59</v>
      </c>
      <c r="M40" s="24">
        <f t="shared" si="12"/>
        <v>2568293.4</v>
      </c>
      <c r="N40" s="24">
        <f t="shared" si="13"/>
        <v>2568293.4</v>
      </c>
      <c r="O40" s="24">
        <f t="shared" si="14"/>
        <v>2568293.4</v>
      </c>
      <c r="P40" s="24">
        <f t="shared" si="2"/>
        <v>2568293.3899999992</v>
      </c>
      <c r="Q40" s="24">
        <f t="shared" si="15"/>
        <v>8867135.9699999969</v>
      </c>
      <c r="R40" s="24">
        <f t="shared" si="16"/>
        <v>2216783.9899999998</v>
      </c>
      <c r="S40" s="24">
        <f t="shared" si="17"/>
        <v>2216783.9899999998</v>
      </c>
      <c r="T40" s="24">
        <f t="shared" si="18"/>
        <v>2216783.9899999998</v>
      </c>
      <c r="U40" s="24">
        <f t="shared" si="19"/>
        <v>2216783.9999999986</v>
      </c>
    </row>
    <row r="41" spans="1:21" ht="30" x14ac:dyDescent="0.2">
      <c r="A41" s="22">
        <v>35</v>
      </c>
      <c r="B41" s="1" t="s">
        <v>60</v>
      </c>
      <c r="C41" s="3">
        <v>316567</v>
      </c>
      <c r="D41" s="3">
        <v>62005</v>
      </c>
      <c r="E41" s="23">
        <f t="shared" si="0"/>
        <v>0.83621345477214371</v>
      </c>
      <c r="F41" s="23">
        <f t="shared" si="1"/>
        <v>0.16378654522785629</v>
      </c>
      <c r="G41" s="66">
        <v>361014940.01999998</v>
      </c>
      <c r="H41" s="24">
        <f t="shared" si="7"/>
        <v>90253735.010000005</v>
      </c>
      <c r="I41" s="24">
        <f t="shared" si="8"/>
        <v>90253735.010000005</v>
      </c>
      <c r="J41" s="24">
        <f t="shared" si="9"/>
        <v>90253735.010000005</v>
      </c>
      <c r="K41" s="24">
        <f t="shared" si="10"/>
        <v>90253734.989999995</v>
      </c>
      <c r="L41" s="24">
        <f t="shared" si="11"/>
        <v>301885550.22000003</v>
      </c>
      <c r="M41" s="24">
        <f t="shared" si="12"/>
        <v>75471387.560000002</v>
      </c>
      <c r="N41" s="24">
        <f t="shared" si="13"/>
        <v>75471387.560000002</v>
      </c>
      <c r="O41" s="24">
        <f t="shared" si="14"/>
        <v>75471387.560000002</v>
      </c>
      <c r="P41" s="24">
        <f t="shared" si="2"/>
        <v>75471387.540000021</v>
      </c>
      <c r="Q41" s="24">
        <f t="shared" si="15"/>
        <v>59129389.799999982</v>
      </c>
      <c r="R41" s="24">
        <f t="shared" si="16"/>
        <v>14782347.450000003</v>
      </c>
      <c r="S41" s="24">
        <f t="shared" si="17"/>
        <v>14782347.450000003</v>
      </c>
      <c r="T41" s="24">
        <f t="shared" si="18"/>
        <v>14782347.450000003</v>
      </c>
      <c r="U41" s="24">
        <f t="shared" si="19"/>
        <v>14782347.449999973</v>
      </c>
    </row>
    <row r="42" spans="1:21" ht="15" x14ac:dyDescent="0.2">
      <c r="A42" s="22">
        <v>36</v>
      </c>
      <c r="B42" s="1" t="s">
        <v>29</v>
      </c>
      <c r="C42" s="45">
        <v>20296</v>
      </c>
      <c r="D42" s="45">
        <v>7088</v>
      </c>
      <c r="E42" s="23">
        <f t="shared" si="0"/>
        <v>0.74116272275781481</v>
      </c>
      <c r="F42" s="23">
        <f t="shared" si="1"/>
        <v>0.25883727724218519</v>
      </c>
      <c r="G42" s="66">
        <v>565736739.14999998</v>
      </c>
      <c r="H42" s="24">
        <f t="shared" si="7"/>
        <v>141434184.78999999</v>
      </c>
      <c r="I42" s="24">
        <f t="shared" si="8"/>
        <v>141434184.78999999</v>
      </c>
      <c r="J42" s="24">
        <f t="shared" si="9"/>
        <v>141434184.78999999</v>
      </c>
      <c r="K42" s="24">
        <f t="shared" si="10"/>
        <v>141434184.78000006</v>
      </c>
      <c r="L42" s="24">
        <f t="shared" si="11"/>
        <v>419302981.94999999</v>
      </c>
      <c r="M42" s="24">
        <f t="shared" si="12"/>
        <v>104825745.48999999</v>
      </c>
      <c r="N42" s="24">
        <f t="shared" si="13"/>
        <v>104825745.48999999</v>
      </c>
      <c r="O42" s="24">
        <f t="shared" si="14"/>
        <v>104825745.48999999</v>
      </c>
      <c r="P42" s="24">
        <f t="shared" si="2"/>
        <v>104825745.47999997</v>
      </c>
      <c r="Q42" s="24">
        <f t="shared" si="15"/>
        <v>146433757.20000008</v>
      </c>
      <c r="R42" s="24">
        <f t="shared" si="16"/>
        <v>36608439.299999997</v>
      </c>
      <c r="S42" s="24">
        <f t="shared" si="17"/>
        <v>36608439.299999997</v>
      </c>
      <c r="T42" s="24">
        <f t="shared" si="18"/>
        <v>36608439.299999997</v>
      </c>
      <c r="U42" s="24">
        <f t="shared" si="19"/>
        <v>36608439.300000086</v>
      </c>
    </row>
    <row r="43" spans="1:21" ht="15" x14ac:dyDescent="0.2">
      <c r="A43" s="22">
        <v>37</v>
      </c>
      <c r="B43" s="1" t="s">
        <v>30</v>
      </c>
      <c r="C43" s="45">
        <v>60194</v>
      </c>
      <c r="D43" s="45">
        <v>10332</v>
      </c>
      <c r="E43" s="23">
        <f t="shared" si="0"/>
        <v>0.85350083657091003</v>
      </c>
      <c r="F43" s="23">
        <f t="shared" si="1"/>
        <v>0.14649916342908997</v>
      </c>
      <c r="G43" s="66"/>
      <c r="H43" s="24">
        <f t="shared" si="7"/>
        <v>0</v>
      </c>
      <c r="I43" s="24">
        <f t="shared" si="8"/>
        <v>0</v>
      </c>
      <c r="J43" s="24">
        <f t="shared" si="9"/>
        <v>0</v>
      </c>
      <c r="K43" s="24">
        <f t="shared" si="10"/>
        <v>0</v>
      </c>
      <c r="L43" s="24">
        <f t="shared" si="11"/>
        <v>0</v>
      </c>
      <c r="M43" s="24">
        <f t="shared" si="12"/>
        <v>0</v>
      </c>
      <c r="N43" s="24">
        <f t="shared" si="13"/>
        <v>0</v>
      </c>
      <c r="O43" s="24">
        <f t="shared" si="14"/>
        <v>0</v>
      </c>
      <c r="P43" s="24">
        <f t="shared" si="2"/>
        <v>0</v>
      </c>
      <c r="Q43" s="24">
        <f t="shared" si="15"/>
        <v>0</v>
      </c>
      <c r="R43" s="24">
        <f t="shared" si="16"/>
        <v>0</v>
      </c>
      <c r="S43" s="24">
        <f t="shared" si="17"/>
        <v>0</v>
      </c>
      <c r="T43" s="24">
        <f t="shared" si="18"/>
        <v>0</v>
      </c>
      <c r="U43" s="24">
        <f t="shared" si="19"/>
        <v>0</v>
      </c>
    </row>
    <row r="44" spans="1:21" ht="15" x14ac:dyDescent="0.2">
      <c r="A44" s="22">
        <v>38</v>
      </c>
      <c r="B44" s="1" t="s">
        <v>31</v>
      </c>
      <c r="C44" s="45">
        <v>94360</v>
      </c>
      <c r="D44" s="45">
        <v>17577</v>
      </c>
      <c r="E44" s="23">
        <f t="shared" si="0"/>
        <v>0.84297417297229693</v>
      </c>
      <c r="F44" s="23">
        <f t="shared" si="1"/>
        <v>0.15702582702770307</v>
      </c>
      <c r="G44" s="66"/>
      <c r="H44" s="24">
        <f t="shared" si="7"/>
        <v>0</v>
      </c>
      <c r="I44" s="24">
        <f t="shared" si="8"/>
        <v>0</v>
      </c>
      <c r="J44" s="24">
        <f t="shared" si="9"/>
        <v>0</v>
      </c>
      <c r="K44" s="24">
        <f t="shared" si="10"/>
        <v>0</v>
      </c>
      <c r="L44" s="24">
        <f t="shared" si="11"/>
        <v>0</v>
      </c>
      <c r="M44" s="24">
        <f t="shared" si="12"/>
        <v>0</v>
      </c>
      <c r="N44" s="24">
        <f t="shared" si="13"/>
        <v>0</v>
      </c>
      <c r="O44" s="24">
        <f t="shared" si="14"/>
        <v>0</v>
      </c>
      <c r="P44" s="24">
        <f t="shared" si="2"/>
        <v>0</v>
      </c>
      <c r="Q44" s="24">
        <f t="shared" si="15"/>
        <v>0</v>
      </c>
      <c r="R44" s="24">
        <f t="shared" si="16"/>
        <v>0</v>
      </c>
      <c r="S44" s="24">
        <f t="shared" si="17"/>
        <v>0</v>
      </c>
      <c r="T44" s="24">
        <f t="shared" si="18"/>
        <v>0</v>
      </c>
      <c r="U44" s="24">
        <f t="shared" si="19"/>
        <v>0</v>
      </c>
    </row>
    <row r="45" spans="1:21" ht="15" x14ac:dyDescent="0.2">
      <c r="A45" s="22">
        <v>39</v>
      </c>
      <c r="B45" s="1" t="s">
        <v>32</v>
      </c>
      <c r="C45" s="45">
        <v>92101</v>
      </c>
      <c r="D45" s="45">
        <v>20950</v>
      </c>
      <c r="E45" s="23">
        <f t="shared" si="0"/>
        <v>0.81468540747096441</v>
      </c>
      <c r="F45" s="23">
        <f t="shared" si="1"/>
        <v>0.18531459252903559</v>
      </c>
      <c r="G45" s="66"/>
      <c r="H45" s="24">
        <f t="shared" si="7"/>
        <v>0</v>
      </c>
      <c r="I45" s="24">
        <f t="shared" si="8"/>
        <v>0</v>
      </c>
      <c r="J45" s="24">
        <f t="shared" si="9"/>
        <v>0</v>
      </c>
      <c r="K45" s="24">
        <f t="shared" si="10"/>
        <v>0</v>
      </c>
      <c r="L45" s="24">
        <f t="shared" si="11"/>
        <v>0</v>
      </c>
      <c r="M45" s="24">
        <f t="shared" si="12"/>
        <v>0</v>
      </c>
      <c r="N45" s="24">
        <f t="shared" si="13"/>
        <v>0</v>
      </c>
      <c r="O45" s="24">
        <f t="shared" si="14"/>
        <v>0</v>
      </c>
      <c r="P45" s="24">
        <f t="shared" si="2"/>
        <v>0</v>
      </c>
      <c r="Q45" s="24">
        <f t="shared" si="15"/>
        <v>0</v>
      </c>
      <c r="R45" s="24">
        <f t="shared" si="16"/>
        <v>0</v>
      </c>
      <c r="S45" s="24">
        <f t="shared" si="17"/>
        <v>0</v>
      </c>
      <c r="T45" s="24">
        <f t="shared" si="18"/>
        <v>0</v>
      </c>
      <c r="U45" s="24">
        <f t="shared" si="19"/>
        <v>0</v>
      </c>
    </row>
    <row r="46" spans="1:21" ht="30" x14ac:dyDescent="0.2">
      <c r="A46" s="22">
        <v>40</v>
      </c>
      <c r="B46" s="1" t="s">
        <v>33</v>
      </c>
      <c r="C46" s="45">
        <v>95167</v>
      </c>
      <c r="D46" s="45">
        <v>79385</v>
      </c>
      <c r="E46" s="23">
        <f t="shared" si="0"/>
        <v>0.54520715889820803</v>
      </c>
      <c r="F46" s="23">
        <f t="shared" si="1"/>
        <v>0.45479284110179197</v>
      </c>
      <c r="G46" s="66"/>
      <c r="H46" s="24">
        <f t="shared" si="7"/>
        <v>0</v>
      </c>
      <c r="I46" s="24">
        <f t="shared" si="8"/>
        <v>0</v>
      </c>
      <c r="J46" s="24">
        <f t="shared" si="9"/>
        <v>0</v>
      </c>
      <c r="K46" s="24">
        <f t="shared" si="10"/>
        <v>0</v>
      </c>
      <c r="L46" s="24">
        <f t="shared" si="11"/>
        <v>0</v>
      </c>
      <c r="M46" s="24">
        <f t="shared" si="12"/>
        <v>0</v>
      </c>
      <c r="N46" s="24">
        <f t="shared" si="13"/>
        <v>0</v>
      </c>
      <c r="O46" s="24">
        <f t="shared" si="14"/>
        <v>0</v>
      </c>
      <c r="P46" s="24">
        <f t="shared" si="2"/>
        <v>0</v>
      </c>
      <c r="Q46" s="24">
        <f t="shared" si="15"/>
        <v>0</v>
      </c>
      <c r="R46" s="24">
        <f t="shared" si="16"/>
        <v>0</v>
      </c>
      <c r="S46" s="24">
        <f t="shared" si="17"/>
        <v>0</v>
      </c>
      <c r="T46" s="24">
        <f t="shared" si="18"/>
        <v>0</v>
      </c>
      <c r="U46" s="24">
        <f t="shared" si="19"/>
        <v>0</v>
      </c>
    </row>
    <row r="47" spans="1:21" ht="30" x14ac:dyDescent="0.2">
      <c r="A47" s="22">
        <v>41</v>
      </c>
      <c r="B47" s="1" t="s">
        <v>34</v>
      </c>
      <c r="C47" s="45">
        <v>346290</v>
      </c>
      <c r="D47" s="45">
        <v>301652</v>
      </c>
      <c r="E47" s="23">
        <f t="shared" si="0"/>
        <v>0.53444598436279789</v>
      </c>
      <c r="F47" s="23">
        <f t="shared" si="1"/>
        <v>0.46555401563720211</v>
      </c>
      <c r="G47" s="66"/>
      <c r="H47" s="24">
        <f t="shared" si="7"/>
        <v>0</v>
      </c>
      <c r="I47" s="24">
        <f t="shared" si="8"/>
        <v>0</v>
      </c>
      <c r="J47" s="24">
        <f t="shared" si="9"/>
        <v>0</v>
      </c>
      <c r="K47" s="24">
        <f t="shared" si="10"/>
        <v>0</v>
      </c>
      <c r="L47" s="24">
        <f t="shared" si="11"/>
        <v>0</v>
      </c>
      <c r="M47" s="24">
        <f t="shared" si="12"/>
        <v>0</v>
      </c>
      <c r="N47" s="24">
        <f t="shared" si="13"/>
        <v>0</v>
      </c>
      <c r="O47" s="24">
        <f t="shared" si="14"/>
        <v>0</v>
      </c>
      <c r="P47" s="24">
        <f t="shared" si="2"/>
        <v>0</v>
      </c>
      <c r="Q47" s="24">
        <f t="shared" si="15"/>
        <v>0</v>
      </c>
      <c r="R47" s="24">
        <f t="shared" si="16"/>
        <v>0</v>
      </c>
      <c r="S47" s="24">
        <f t="shared" si="17"/>
        <v>0</v>
      </c>
      <c r="T47" s="24">
        <f t="shared" si="18"/>
        <v>0</v>
      </c>
      <c r="U47" s="24">
        <f t="shared" si="19"/>
        <v>0</v>
      </c>
    </row>
    <row r="48" spans="1:21" ht="15" x14ac:dyDescent="0.2">
      <c r="A48" s="22">
        <v>42</v>
      </c>
      <c r="B48" s="1" t="s">
        <v>35</v>
      </c>
      <c r="C48" s="45">
        <v>6169</v>
      </c>
      <c r="D48" s="45">
        <v>8051</v>
      </c>
      <c r="E48" s="23">
        <f t="shared" si="0"/>
        <v>0.43382559774964841</v>
      </c>
      <c r="F48" s="23">
        <f t="shared" si="1"/>
        <v>0.56617440225035165</v>
      </c>
      <c r="G48" s="66">
        <v>34972063.390000001</v>
      </c>
      <c r="H48" s="24">
        <f t="shared" si="7"/>
        <v>8743015.8499999996</v>
      </c>
      <c r="I48" s="24">
        <f t="shared" si="8"/>
        <v>8743015.8499999996</v>
      </c>
      <c r="J48" s="24">
        <f t="shared" si="9"/>
        <v>8743015.8499999996</v>
      </c>
      <c r="K48" s="24">
        <f t="shared" si="10"/>
        <v>8743015.839999998</v>
      </c>
      <c r="L48" s="24">
        <f t="shared" si="11"/>
        <v>15171776.300000001</v>
      </c>
      <c r="M48" s="24">
        <f t="shared" si="12"/>
        <v>3792944.08</v>
      </c>
      <c r="N48" s="24">
        <f t="shared" si="13"/>
        <v>3792944.08</v>
      </c>
      <c r="O48" s="24">
        <f t="shared" si="14"/>
        <v>3792944.08</v>
      </c>
      <c r="P48" s="24">
        <f t="shared" si="2"/>
        <v>3792944.0600000005</v>
      </c>
      <c r="Q48" s="24">
        <f t="shared" si="15"/>
        <v>19800287.089999996</v>
      </c>
      <c r="R48" s="24">
        <f t="shared" si="16"/>
        <v>4950071.7699999996</v>
      </c>
      <c r="S48" s="24">
        <f t="shared" si="17"/>
        <v>4950071.7699999996</v>
      </c>
      <c r="T48" s="24">
        <f t="shared" si="18"/>
        <v>4950071.7699999996</v>
      </c>
      <c r="U48" s="24">
        <f t="shared" si="19"/>
        <v>4950071.7799999975</v>
      </c>
    </row>
    <row r="49" spans="1:21" ht="30" x14ac:dyDescent="0.2">
      <c r="A49" s="22">
        <v>43</v>
      </c>
      <c r="B49" s="1" t="s">
        <v>36</v>
      </c>
      <c r="C49" s="45">
        <v>39603</v>
      </c>
      <c r="D49" s="45">
        <v>52394</v>
      </c>
      <c r="E49" s="23">
        <f t="shared" si="0"/>
        <v>0.4304814287422416</v>
      </c>
      <c r="F49" s="23">
        <f t="shared" si="1"/>
        <v>0.5695185712577584</v>
      </c>
      <c r="G49" s="66">
        <v>220220583.24000001</v>
      </c>
      <c r="H49" s="24">
        <f t="shared" si="7"/>
        <v>55055145.810000002</v>
      </c>
      <c r="I49" s="24">
        <f t="shared" si="8"/>
        <v>55055145.810000002</v>
      </c>
      <c r="J49" s="24">
        <f t="shared" si="9"/>
        <v>55055145.810000002</v>
      </c>
      <c r="K49" s="24">
        <f t="shared" si="10"/>
        <v>55055145.810000002</v>
      </c>
      <c r="L49" s="24">
        <f t="shared" si="11"/>
        <v>94800871.310000002</v>
      </c>
      <c r="M49" s="24">
        <f t="shared" si="12"/>
        <v>23700217.829999998</v>
      </c>
      <c r="N49" s="24">
        <f t="shared" si="13"/>
        <v>23700217.829999998</v>
      </c>
      <c r="O49" s="24">
        <f t="shared" si="14"/>
        <v>23700217.829999998</v>
      </c>
      <c r="P49" s="24">
        <f t="shared" si="2"/>
        <v>23700217.820000008</v>
      </c>
      <c r="Q49" s="24">
        <f t="shared" si="15"/>
        <v>125419711.93000001</v>
      </c>
      <c r="R49" s="24">
        <f t="shared" si="16"/>
        <v>31354927.980000004</v>
      </c>
      <c r="S49" s="24">
        <f t="shared" si="17"/>
        <v>31354927.980000004</v>
      </c>
      <c r="T49" s="24">
        <f t="shared" si="18"/>
        <v>31354927.980000004</v>
      </c>
      <c r="U49" s="24">
        <f t="shared" si="19"/>
        <v>31354927.989999995</v>
      </c>
    </row>
    <row r="50" spans="1:21" ht="15" x14ac:dyDescent="0.2">
      <c r="A50" s="22">
        <v>44</v>
      </c>
      <c r="B50" s="1" t="s">
        <v>61</v>
      </c>
      <c r="C50" s="45">
        <v>23717</v>
      </c>
      <c r="D50" s="45">
        <v>30057</v>
      </c>
      <c r="E50" s="23">
        <f t="shared" si="0"/>
        <v>0.44104957786290772</v>
      </c>
      <c r="F50" s="23">
        <f t="shared" si="1"/>
        <v>0.55895042213709223</v>
      </c>
      <c r="G50" s="66"/>
      <c r="H50" s="24">
        <f t="shared" si="7"/>
        <v>0</v>
      </c>
      <c r="I50" s="24">
        <f t="shared" si="8"/>
        <v>0</v>
      </c>
      <c r="J50" s="24">
        <f t="shared" si="9"/>
        <v>0</v>
      </c>
      <c r="K50" s="24">
        <f t="shared" si="10"/>
        <v>0</v>
      </c>
      <c r="L50" s="24">
        <f t="shared" si="11"/>
        <v>0</v>
      </c>
      <c r="M50" s="24">
        <f t="shared" si="12"/>
        <v>0</v>
      </c>
      <c r="N50" s="24">
        <f t="shared" si="13"/>
        <v>0</v>
      </c>
      <c r="O50" s="24">
        <f t="shared" si="14"/>
        <v>0</v>
      </c>
      <c r="P50" s="24">
        <f t="shared" si="2"/>
        <v>0</v>
      </c>
      <c r="Q50" s="24">
        <f t="shared" si="15"/>
        <v>0</v>
      </c>
      <c r="R50" s="24">
        <f t="shared" si="16"/>
        <v>0</v>
      </c>
      <c r="S50" s="24">
        <f t="shared" si="17"/>
        <v>0</v>
      </c>
      <c r="T50" s="24">
        <f t="shared" si="18"/>
        <v>0</v>
      </c>
      <c r="U50" s="24">
        <f t="shared" si="19"/>
        <v>0</v>
      </c>
    </row>
    <row r="51" spans="1:21" ht="15" x14ac:dyDescent="0.2">
      <c r="A51" s="22">
        <v>45</v>
      </c>
      <c r="B51" s="1" t="s">
        <v>62</v>
      </c>
      <c r="C51" s="45">
        <v>7129</v>
      </c>
      <c r="D51" s="45">
        <v>1196</v>
      </c>
      <c r="E51" s="23">
        <f t="shared" si="0"/>
        <v>0.85633633633633632</v>
      </c>
      <c r="F51" s="23">
        <f t="shared" si="1"/>
        <v>0.14366366366366368</v>
      </c>
      <c r="G51" s="66">
        <f>53643096.14-20.52</f>
        <v>53643075.619999997</v>
      </c>
      <c r="H51" s="24">
        <f t="shared" si="7"/>
        <v>13410768.91</v>
      </c>
      <c r="I51" s="24">
        <f t="shared" si="8"/>
        <v>13410768.91</v>
      </c>
      <c r="J51" s="24">
        <f t="shared" si="9"/>
        <v>13410768.91</v>
      </c>
      <c r="K51" s="24">
        <f t="shared" si="10"/>
        <v>13410768.889999993</v>
      </c>
      <c r="L51" s="24">
        <f t="shared" si="11"/>
        <v>45936514.850000001</v>
      </c>
      <c r="M51" s="24">
        <f t="shared" si="12"/>
        <v>11484128.720000001</v>
      </c>
      <c r="N51" s="24">
        <f t="shared" si="13"/>
        <v>11484128.720000001</v>
      </c>
      <c r="O51" s="24">
        <f t="shared" si="14"/>
        <v>11484128.720000001</v>
      </c>
      <c r="P51" s="24">
        <f t="shared" si="2"/>
        <v>11484128.690000003</v>
      </c>
      <c r="Q51" s="24">
        <f t="shared" si="15"/>
        <v>7706560.7699999884</v>
      </c>
      <c r="R51" s="24">
        <f t="shared" si="16"/>
        <v>1926640.1899999995</v>
      </c>
      <c r="S51" s="24">
        <f t="shared" si="17"/>
        <v>1926640.1899999995</v>
      </c>
      <c r="T51" s="24">
        <f t="shared" si="18"/>
        <v>1926640.1899999995</v>
      </c>
      <c r="U51" s="24">
        <f t="shared" si="19"/>
        <v>1926640.1999999899</v>
      </c>
    </row>
    <row r="52" spans="1:21" ht="30" x14ac:dyDescent="0.2">
      <c r="A52" s="22">
        <v>46</v>
      </c>
      <c r="B52" s="1" t="s">
        <v>37</v>
      </c>
      <c r="C52" s="45">
        <v>441457</v>
      </c>
      <c r="D52" s="45">
        <v>381037</v>
      </c>
      <c r="E52" s="23">
        <f t="shared" si="0"/>
        <v>0.53672975122006972</v>
      </c>
      <c r="F52" s="23">
        <f t="shared" si="1"/>
        <v>0.46327024877993028</v>
      </c>
      <c r="G52" s="66"/>
      <c r="H52" s="24">
        <f t="shared" si="7"/>
        <v>0</v>
      </c>
      <c r="I52" s="24">
        <f t="shared" si="8"/>
        <v>0</v>
      </c>
      <c r="J52" s="24">
        <f t="shared" si="9"/>
        <v>0</v>
      </c>
      <c r="K52" s="24">
        <f t="shared" si="10"/>
        <v>0</v>
      </c>
      <c r="L52" s="24">
        <f t="shared" si="11"/>
        <v>0</v>
      </c>
      <c r="M52" s="24">
        <f t="shared" si="12"/>
        <v>0</v>
      </c>
      <c r="N52" s="24">
        <f t="shared" si="13"/>
        <v>0</v>
      </c>
      <c r="O52" s="24">
        <f t="shared" si="14"/>
        <v>0</v>
      </c>
      <c r="P52" s="24">
        <f t="shared" si="2"/>
        <v>0</v>
      </c>
      <c r="Q52" s="24">
        <f t="shared" si="15"/>
        <v>0</v>
      </c>
      <c r="R52" s="24">
        <f t="shared" si="16"/>
        <v>0</v>
      </c>
      <c r="S52" s="24">
        <f t="shared" si="17"/>
        <v>0</v>
      </c>
      <c r="T52" s="24">
        <f t="shared" si="18"/>
        <v>0</v>
      </c>
      <c r="U52" s="24">
        <f t="shared" si="19"/>
        <v>0</v>
      </c>
    </row>
    <row r="53" spans="1:21" ht="15" x14ac:dyDescent="0.2">
      <c r="A53" s="22">
        <v>47</v>
      </c>
      <c r="B53" s="1" t="s">
        <v>38</v>
      </c>
      <c r="C53" s="45">
        <v>441457</v>
      </c>
      <c r="D53" s="45">
        <v>381037</v>
      </c>
      <c r="E53" s="23">
        <f t="shared" si="0"/>
        <v>0.53672975122006972</v>
      </c>
      <c r="F53" s="23">
        <f t="shared" si="1"/>
        <v>0.46327024877993028</v>
      </c>
      <c r="G53" s="66"/>
      <c r="H53" s="24">
        <f t="shared" si="7"/>
        <v>0</v>
      </c>
      <c r="I53" s="24">
        <f t="shared" si="8"/>
        <v>0</v>
      </c>
      <c r="J53" s="24">
        <f t="shared" si="9"/>
        <v>0</v>
      </c>
      <c r="K53" s="24">
        <f t="shared" si="10"/>
        <v>0</v>
      </c>
      <c r="L53" s="24">
        <f t="shared" si="11"/>
        <v>0</v>
      </c>
      <c r="M53" s="24">
        <f t="shared" si="12"/>
        <v>0</v>
      </c>
      <c r="N53" s="24">
        <f t="shared" si="13"/>
        <v>0</v>
      </c>
      <c r="O53" s="24">
        <f t="shared" si="14"/>
        <v>0</v>
      </c>
      <c r="P53" s="24">
        <f t="shared" si="2"/>
        <v>0</v>
      </c>
      <c r="Q53" s="24">
        <f t="shared" si="15"/>
        <v>0</v>
      </c>
      <c r="R53" s="24">
        <f t="shared" si="16"/>
        <v>0</v>
      </c>
      <c r="S53" s="24">
        <f t="shared" si="17"/>
        <v>0</v>
      </c>
      <c r="T53" s="24">
        <f t="shared" si="18"/>
        <v>0</v>
      </c>
      <c r="U53" s="24">
        <f t="shared" si="19"/>
        <v>0</v>
      </c>
    </row>
    <row r="54" spans="1:21" ht="15" x14ac:dyDescent="0.2">
      <c r="A54" s="22">
        <v>48</v>
      </c>
      <c r="B54" s="1" t="s">
        <v>63</v>
      </c>
      <c r="C54" s="45">
        <v>441457</v>
      </c>
      <c r="D54" s="45">
        <v>381037</v>
      </c>
      <c r="E54" s="23">
        <f t="shared" si="0"/>
        <v>0.53672975122006972</v>
      </c>
      <c r="F54" s="23">
        <f t="shared" si="1"/>
        <v>0.46327024877993028</v>
      </c>
      <c r="G54" s="66"/>
      <c r="H54" s="24">
        <f t="shared" si="7"/>
        <v>0</v>
      </c>
      <c r="I54" s="24">
        <f t="shared" si="8"/>
        <v>0</v>
      </c>
      <c r="J54" s="24">
        <f t="shared" si="9"/>
        <v>0</v>
      </c>
      <c r="K54" s="24">
        <f t="shared" si="10"/>
        <v>0</v>
      </c>
      <c r="L54" s="24">
        <f t="shared" si="11"/>
        <v>0</v>
      </c>
      <c r="M54" s="24">
        <f t="shared" si="12"/>
        <v>0</v>
      </c>
      <c r="N54" s="24">
        <f t="shared" si="13"/>
        <v>0</v>
      </c>
      <c r="O54" s="24">
        <f t="shared" si="14"/>
        <v>0</v>
      </c>
      <c r="P54" s="24">
        <f t="shared" si="2"/>
        <v>0</v>
      </c>
      <c r="Q54" s="24">
        <f t="shared" si="15"/>
        <v>0</v>
      </c>
      <c r="R54" s="24">
        <f t="shared" si="16"/>
        <v>0</v>
      </c>
      <c r="S54" s="24">
        <f t="shared" si="17"/>
        <v>0</v>
      </c>
      <c r="T54" s="24">
        <f t="shared" si="18"/>
        <v>0</v>
      </c>
      <c r="U54" s="24">
        <f t="shared" si="19"/>
        <v>0</v>
      </c>
    </row>
    <row r="55" spans="1:21" ht="15" x14ac:dyDescent="0.2">
      <c r="A55" s="22">
        <v>49</v>
      </c>
      <c r="B55" s="1" t="s">
        <v>39</v>
      </c>
      <c r="C55" s="45">
        <v>441457</v>
      </c>
      <c r="D55" s="45">
        <v>381037</v>
      </c>
      <c r="E55" s="23">
        <f t="shared" si="0"/>
        <v>0.53672975122006972</v>
      </c>
      <c r="F55" s="23">
        <f t="shared" si="1"/>
        <v>0.46327024877993028</v>
      </c>
      <c r="G55" s="66"/>
      <c r="H55" s="24">
        <f t="shared" si="7"/>
        <v>0</v>
      </c>
      <c r="I55" s="24">
        <f t="shared" si="8"/>
        <v>0</v>
      </c>
      <c r="J55" s="24">
        <f t="shared" si="9"/>
        <v>0</v>
      </c>
      <c r="K55" s="24">
        <f t="shared" si="10"/>
        <v>0</v>
      </c>
      <c r="L55" s="24">
        <f t="shared" si="11"/>
        <v>0</v>
      </c>
      <c r="M55" s="24">
        <f t="shared" si="12"/>
        <v>0</v>
      </c>
      <c r="N55" s="24">
        <f t="shared" si="13"/>
        <v>0</v>
      </c>
      <c r="O55" s="24">
        <f t="shared" si="14"/>
        <v>0</v>
      </c>
      <c r="P55" s="24">
        <f t="shared" si="2"/>
        <v>0</v>
      </c>
      <c r="Q55" s="24">
        <f t="shared" si="15"/>
        <v>0</v>
      </c>
      <c r="R55" s="24">
        <f t="shared" si="16"/>
        <v>0</v>
      </c>
      <c r="S55" s="24">
        <f t="shared" si="17"/>
        <v>0</v>
      </c>
      <c r="T55" s="24">
        <f t="shared" si="18"/>
        <v>0</v>
      </c>
      <c r="U55" s="24">
        <f t="shared" si="19"/>
        <v>0</v>
      </c>
    </row>
    <row r="56" spans="1:21" ht="15" x14ac:dyDescent="0.2">
      <c r="A56" s="22">
        <v>50</v>
      </c>
      <c r="B56" s="1" t="s">
        <v>40</v>
      </c>
      <c r="C56" s="45">
        <v>441457</v>
      </c>
      <c r="D56" s="45">
        <v>381037</v>
      </c>
      <c r="E56" s="23">
        <f t="shared" si="0"/>
        <v>0.53672975122006972</v>
      </c>
      <c r="F56" s="23">
        <f t="shared" si="1"/>
        <v>0.46327024877993028</v>
      </c>
      <c r="G56" s="66"/>
      <c r="H56" s="24">
        <f t="shared" si="7"/>
        <v>0</v>
      </c>
      <c r="I56" s="24">
        <f t="shared" si="8"/>
        <v>0</v>
      </c>
      <c r="J56" s="24">
        <f t="shared" si="9"/>
        <v>0</v>
      </c>
      <c r="K56" s="24">
        <f t="shared" si="10"/>
        <v>0</v>
      </c>
      <c r="L56" s="24">
        <f t="shared" si="11"/>
        <v>0</v>
      </c>
      <c r="M56" s="24">
        <f t="shared" si="12"/>
        <v>0</v>
      </c>
      <c r="N56" s="24">
        <f t="shared" si="13"/>
        <v>0</v>
      </c>
      <c r="O56" s="24">
        <f t="shared" si="14"/>
        <v>0</v>
      </c>
      <c r="P56" s="24">
        <f t="shared" si="2"/>
        <v>0</v>
      </c>
      <c r="Q56" s="24">
        <f t="shared" si="15"/>
        <v>0</v>
      </c>
      <c r="R56" s="24">
        <f t="shared" si="16"/>
        <v>0</v>
      </c>
      <c r="S56" s="24">
        <f t="shared" si="17"/>
        <v>0</v>
      </c>
      <c r="T56" s="24">
        <f t="shared" si="18"/>
        <v>0</v>
      </c>
      <c r="U56" s="24">
        <f t="shared" si="19"/>
        <v>0</v>
      </c>
    </row>
    <row r="57" spans="1:21" ht="15" x14ac:dyDescent="0.2">
      <c r="A57" s="22">
        <v>51</v>
      </c>
      <c r="B57" s="1" t="s">
        <v>41</v>
      </c>
      <c r="C57" s="45">
        <v>441457</v>
      </c>
      <c r="D57" s="45">
        <v>381037</v>
      </c>
      <c r="E57" s="23">
        <f t="shared" si="0"/>
        <v>0.53672975122006972</v>
      </c>
      <c r="F57" s="23">
        <f t="shared" si="1"/>
        <v>0.46327024877993028</v>
      </c>
      <c r="G57" s="66"/>
      <c r="H57" s="24">
        <f t="shared" si="7"/>
        <v>0</v>
      </c>
      <c r="I57" s="24">
        <f t="shared" si="8"/>
        <v>0</v>
      </c>
      <c r="J57" s="24">
        <f t="shared" si="9"/>
        <v>0</v>
      </c>
      <c r="K57" s="24">
        <f t="shared" si="10"/>
        <v>0</v>
      </c>
      <c r="L57" s="24">
        <f t="shared" si="11"/>
        <v>0</v>
      </c>
      <c r="M57" s="24">
        <f t="shared" si="12"/>
        <v>0</v>
      </c>
      <c r="N57" s="24">
        <f t="shared" si="13"/>
        <v>0</v>
      </c>
      <c r="O57" s="24">
        <f t="shared" si="14"/>
        <v>0</v>
      </c>
      <c r="P57" s="24">
        <f t="shared" si="2"/>
        <v>0</v>
      </c>
      <c r="Q57" s="24">
        <f t="shared" si="15"/>
        <v>0</v>
      </c>
      <c r="R57" s="24">
        <f t="shared" si="16"/>
        <v>0</v>
      </c>
      <c r="S57" s="24">
        <f t="shared" si="17"/>
        <v>0</v>
      </c>
      <c r="T57" s="24">
        <f t="shared" si="18"/>
        <v>0</v>
      </c>
      <c r="U57" s="24">
        <f t="shared" si="19"/>
        <v>0</v>
      </c>
    </row>
    <row r="58" spans="1:21" ht="15" x14ac:dyDescent="0.2">
      <c r="A58" s="22">
        <v>52</v>
      </c>
      <c r="B58" s="1" t="s">
        <v>42</v>
      </c>
      <c r="C58" s="45">
        <v>441457</v>
      </c>
      <c r="D58" s="45">
        <v>381037</v>
      </c>
      <c r="E58" s="23">
        <f t="shared" si="0"/>
        <v>0.53672975122006972</v>
      </c>
      <c r="F58" s="23">
        <f t="shared" si="1"/>
        <v>0.46327024877993028</v>
      </c>
      <c r="G58" s="66"/>
      <c r="H58" s="24">
        <f t="shared" si="7"/>
        <v>0</v>
      </c>
      <c r="I58" s="24">
        <f t="shared" si="8"/>
        <v>0</v>
      </c>
      <c r="J58" s="24">
        <f t="shared" si="9"/>
        <v>0</v>
      </c>
      <c r="K58" s="24">
        <f t="shared" si="10"/>
        <v>0</v>
      </c>
      <c r="L58" s="24">
        <f t="shared" si="11"/>
        <v>0</v>
      </c>
      <c r="M58" s="24">
        <f t="shared" si="12"/>
        <v>0</v>
      </c>
      <c r="N58" s="24">
        <f t="shared" si="13"/>
        <v>0</v>
      </c>
      <c r="O58" s="24">
        <f t="shared" si="14"/>
        <v>0</v>
      </c>
      <c r="P58" s="24">
        <f t="shared" si="2"/>
        <v>0</v>
      </c>
      <c r="Q58" s="24">
        <f t="shared" si="15"/>
        <v>0</v>
      </c>
      <c r="R58" s="24">
        <f t="shared" si="16"/>
        <v>0</v>
      </c>
      <c r="S58" s="24">
        <f t="shared" si="17"/>
        <v>0</v>
      </c>
      <c r="T58" s="24">
        <f t="shared" si="18"/>
        <v>0</v>
      </c>
      <c r="U58" s="24">
        <f t="shared" si="19"/>
        <v>0</v>
      </c>
    </row>
    <row r="59" spans="1:21" ht="15" x14ac:dyDescent="0.2">
      <c r="A59" s="22">
        <v>53</v>
      </c>
      <c r="B59" s="1" t="s">
        <v>53</v>
      </c>
      <c r="C59" s="45">
        <v>441457</v>
      </c>
      <c r="D59" s="45">
        <v>381037</v>
      </c>
      <c r="E59" s="23">
        <f t="shared" si="0"/>
        <v>0.53672975122006972</v>
      </c>
      <c r="F59" s="23">
        <f t="shared" si="1"/>
        <v>0.46327024877993028</v>
      </c>
      <c r="G59" s="66"/>
      <c r="H59" s="24">
        <f t="shared" si="7"/>
        <v>0</v>
      </c>
      <c r="I59" s="24">
        <f t="shared" si="8"/>
        <v>0</v>
      </c>
      <c r="J59" s="24">
        <f t="shared" si="9"/>
        <v>0</v>
      </c>
      <c r="K59" s="24">
        <f t="shared" si="10"/>
        <v>0</v>
      </c>
      <c r="L59" s="24">
        <f t="shared" si="11"/>
        <v>0</v>
      </c>
      <c r="M59" s="24">
        <f t="shared" si="12"/>
        <v>0</v>
      </c>
      <c r="N59" s="24">
        <f t="shared" si="13"/>
        <v>0</v>
      </c>
      <c r="O59" s="24">
        <f t="shared" si="14"/>
        <v>0</v>
      </c>
      <c r="P59" s="24">
        <f t="shared" si="2"/>
        <v>0</v>
      </c>
      <c r="Q59" s="24">
        <f t="shared" si="15"/>
        <v>0</v>
      </c>
      <c r="R59" s="24">
        <f t="shared" si="16"/>
        <v>0</v>
      </c>
      <c r="S59" s="24">
        <f t="shared" si="17"/>
        <v>0</v>
      </c>
      <c r="T59" s="24">
        <f t="shared" si="18"/>
        <v>0</v>
      </c>
      <c r="U59" s="24">
        <f t="shared" si="19"/>
        <v>0</v>
      </c>
    </row>
    <row r="60" spans="1:21" ht="15" x14ac:dyDescent="0.2">
      <c r="A60" s="22">
        <v>54</v>
      </c>
      <c r="B60" s="2" t="s">
        <v>88</v>
      </c>
      <c r="C60" s="45">
        <v>441457</v>
      </c>
      <c r="D60" s="45">
        <v>381037</v>
      </c>
      <c r="E60" s="23">
        <f t="shared" si="0"/>
        <v>0.53672975122006972</v>
      </c>
      <c r="F60" s="23">
        <f t="shared" si="1"/>
        <v>0.46327024877993028</v>
      </c>
      <c r="G60" s="66"/>
      <c r="H60" s="24">
        <f t="shared" si="7"/>
        <v>0</v>
      </c>
      <c r="I60" s="24">
        <f t="shared" si="8"/>
        <v>0</v>
      </c>
      <c r="J60" s="24">
        <f t="shared" si="9"/>
        <v>0</v>
      </c>
      <c r="K60" s="24">
        <f t="shared" si="10"/>
        <v>0</v>
      </c>
      <c r="L60" s="24">
        <f t="shared" si="11"/>
        <v>0</v>
      </c>
      <c r="M60" s="24">
        <f t="shared" si="12"/>
        <v>0</v>
      </c>
      <c r="N60" s="24">
        <f t="shared" si="13"/>
        <v>0</v>
      </c>
      <c r="O60" s="24">
        <f t="shared" si="14"/>
        <v>0</v>
      </c>
      <c r="P60" s="24">
        <f t="shared" si="2"/>
        <v>0</v>
      </c>
      <c r="Q60" s="24">
        <f t="shared" si="15"/>
        <v>0</v>
      </c>
      <c r="R60" s="24">
        <f t="shared" si="16"/>
        <v>0</v>
      </c>
      <c r="S60" s="24">
        <f t="shared" si="17"/>
        <v>0</v>
      </c>
      <c r="T60" s="24">
        <f t="shared" si="18"/>
        <v>0</v>
      </c>
      <c r="U60" s="24">
        <f t="shared" si="19"/>
        <v>0</v>
      </c>
    </row>
    <row r="61" spans="1:21" ht="15" x14ac:dyDescent="0.2">
      <c r="A61" s="22">
        <v>55</v>
      </c>
      <c r="B61" s="1" t="s">
        <v>43</v>
      </c>
      <c r="C61" s="45">
        <v>441457</v>
      </c>
      <c r="D61" s="45">
        <v>381037</v>
      </c>
      <c r="E61" s="23">
        <f t="shared" si="0"/>
        <v>0.53672975122006972</v>
      </c>
      <c r="F61" s="23">
        <f t="shared" si="1"/>
        <v>0.46327024877993028</v>
      </c>
      <c r="G61" s="66"/>
      <c r="H61" s="24">
        <f t="shared" si="7"/>
        <v>0</v>
      </c>
      <c r="I61" s="24">
        <f t="shared" si="8"/>
        <v>0</v>
      </c>
      <c r="J61" s="24">
        <f t="shared" si="9"/>
        <v>0</v>
      </c>
      <c r="K61" s="24">
        <f t="shared" si="10"/>
        <v>0</v>
      </c>
      <c r="L61" s="24">
        <f t="shared" si="11"/>
        <v>0</v>
      </c>
      <c r="M61" s="24">
        <f t="shared" si="12"/>
        <v>0</v>
      </c>
      <c r="N61" s="24">
        <f t="shared" si="13"/>
        <v>0</v>
      </c>
      <c r="O61" s="24">
        <f t="shared" si="14"/>
        <v>0</v>
      </c>
      <c r="P61" s="24">
        <f t="shared" si="2"/>
        <v>0</v>
      </c>
      <c r="Q61" s="24">
        <f t="shared" si="15"/>
        <v>0</v>
      </c>
      <c r="R61" s="24">
        <f t="shared" si="16"/>
        <v>0</v>
      </c>
      <c r="S61" s="24">
        <f t="shared" si="17"/>
        <v>0</v>
      </c>
      <c r="T61" s="24">
        <f t="shared" si="18"/>
        <v>0</v>
      </c>
      <c r="U61" s="24">
        <f t="shared" si="19"/>
        <v>0</v>
      </c>
    </row>
    <row r="62" spans="1:21" ht="15" x14ac:dyDescent="0.2">
      <c r="A62" s="22">
        <v>56</v>
      </c>
      <c r="B62" s="2" t="s">
        <v>44</v>
      </c>
      <c r="C62" s="45">
        <v>441457</v>
      </c>
      <c r="D62" s="45">
        <v>381037</v>
      </c>
      <c r="E62" s="23">
        <f t="shared" si="0"/>
        <v>0.53672975122006972</v>
      </c>
      <c r="F62" s="23">
        <f t="shared" si="1"/>
        <v>0.46327024877993028</v>
      </c>
      <c r="G62" s="66"/>
      <c r="H62" s="24">
        <f t="shared" si="7"/>
        <v>0</v>
      </c>
      <c r="I62" s="24">
        <f t="shared" si="8"/>
        <v>0</v>
      </c>
      <c r="J62" s="24">
        <f t="shared" si="9"/>
        <v>0</v>
      </c>
      <c r="K62" s="24">
        <f t="shared" si="10"/>
        <v>0</v>
      </c>
      <c r="L62" s="24">
        <f t="shared" si="11"/>
        <v>0</v>
      </c>
      <c r="M62" s="24">
        <f t="shared" si="12"/>
        <v>0</v>
      </c>
      <c r="N62" s="24">
        <f t="shared" si="13"/>
        <v>0</v>
      </c>
      <c r="O62" s="24">
        <f t="shared" si="14"/>
        <v>0</v>
      </c>
      <c r="P62" s="24">
        <f t="shared" si="2"/>
        <v>0</v>
      </c>
      <c r="Q62" s="24">
        <f t="shared" si="15"/>
        <v>0</v>
      </c>
      <c r="R62" s="24">
        <f t="shared" si="16"/>
        <v>0</v>
      </c>
      <c r="S62" s="24">
        <f t="shared" si="17"/>
        <v>0</v>
      </c>
      <c r="T62" s="24">
        <f t="shared" si="18"/>
        <v>0</v>
      </c>
      <c r="U62" s="24">
        <f t="shared" si="19"/>
        <v>0</v>
      </c>
    </row>
    <row r="63" spans="1:21" ht="15" x14ac:dyDescent="0.2">
      <c r="A63" s="22">
        <v>57</v>
      </c>
      <c r="B63" s="2" t="s">
        <v>45</v>
      </c>
      <c r="C63" s="45">
        <v>441457</v>
      </c>
      <c r="D63" s="45">
        <v>381037</v>
      </c>
      <c r="E63" s="23">
        <f t="shared" si="0"/>
        <v>0.53672975122006972</v>
      </c>
      <c r="F63" s="23">
        <f t="shared" si="1"/>
        <v>0.46327024877993028</v>
      </c>
      <c r="G63" s="66"/>
      <c r="H63" s="24">
        <f t="shared" si="7"/>
        <v>0</v>
      </c>
      <c r="I63" s="24">
        <f t="shared" si="8"/>
        <v>0</v>
      </c>
      <c r="J63" s="24">
        <f t="shared" si="9"/>
        <v>0</v>
      </c>
      <c r="K63" s="24">
        <f t="shared" si="10"/>
        <v>0</v>
      </c>
      <c r="L63" s="24">
        <f t="shared" si="11"/>
        <v>0</v>
      </c>
      <c r="M63" s="24">
        <f t="shared" si="12"/>
        <v>0</v>
      </c>
      <c r="N63" s="24">
        <f t="shared" si="13"/>
        <v>0</v>
      </c>
      <c r="O63" s="24">
        <f t="shared" si="14"/>
        <v>0</v>
      </c>
      <c r="P63" s="24">
        <f t="shared" si="2"/>
        <v>0</v>
      </c>
      <c r="Q63" s="24">
        <f t="shared" si="15"/>
        <v>0</v>
      </c>
      <c r="R63" s="24">
        <f t="shared" si="16"/>
        <v>0</v>
      </c>
      <c r="S63" s="24">
        <f t="shared" si="17"/>
        <v>0</v>
      </c>
      <c r="T63" s="24">
        <f t="shared" si="18"/>
        <v>0</v>
      </c>
      <c r="U63" s="24">
        <f t="shared" si="19"/>
        <v>0</v>
      </c>
    </row>
    <row r="64" spans="1:21" ht="15" x14ac:dyDescent="0.2">
      <c r="A64" s="22">
        <v>58</v>
      </c>
      <c r="B64" s="2" t="s">
        <v>46</v>
      </c>
      <c r="C64" s="45">
        <v>441457</v>
      </c>
      <c r="D64" s="45">
        <v>381037</v>
      </c>
      <c r="E64" s="23">
        <f t="shared" si="0"/>
        <v>0.53672975122006972</v>
      </c>
      <c r="F64" s="23">
        <f t="shared" si="1"/>
        <v>0.46327024877993028</v>
      </c>
      <c r="G64" s="66">
        <v>465698.4</v>
      </c>
      <c r="H64" s="24">
        <f t="shared" si="7"/>
        <v>116424.6</v>
      </c>
      <c r="I64" s="24">
        <f t="shared" si="8"/>
        <v>116424.6</v>
      </c>
      <c r="J64" s="24">
        <f t="shared" si="9"/>
        <v>116424.6</v>
      </c>
      <c r="K64" s="24">
        <f t="shared" si="10"/>
        <v>116424.60000000003</v>
      </c>
      <c r="L64" s="24">
        <f t="shared" si="11"/>
        <v>249954.19</v>
      </c>
      <c r="M64" s="24">
        <f t="shared" si="12"/>
        <v>62488.55</v>
      </c>
      <c r="N64" s="24">
        <f t="shared" si="13"/>
        <v>62488.55</v>
      </c>
      <c r="O64" s="24">
        <f t="shared" si="14"/>
        <v>62488.55</v>
      </c>
      <c r="P64" s="24">
        <f t="shared" si="2"/>
        <v>62488.540000000008</v>
      </c>
      <c r="Q64" s="24">
        <f t="shared" si="15"/>
        <v>215744.21000000005</v>
      </c>
      <c r="R64" s="24">
        <f t="shared" si="16"/>
        <v>53936.05</v>
      </c>
      <c r="S64" s="24">
        <f t="shared" si="17"/>
        <v>53936.05</v>
      </c>
      <c r="T64" s="24">
        <f t="shared" si="18"/>
        <v>53936.05</v>
      </c>
      <c r="U64" s="24">
        <f t="shared" si="19"/>
        <v>53936.060000000027</v>
      </c>
    </row>
    <row r="65" spans="1:21" ht="15" x14ac:dyDescent="0.2">
      <c r="A65" s="22">
        <v>59</v>
      </c>
      <c r="B65" s="2" t="s">
        <v>48</v>
      </c>
      <c r="C65" s="45">
        <v>441457</v>
      </c>
      <c r="D65" s="45">
        <v>381037</v>
      </c>
      <c r="E65" s="23">
        <f t="shared" si="0"/>
        <v>0.53672975122006972</v>
      </c>
      <c r="F65" s="23">
        <f t="shared" si="1"/>
        <v>0.46327024877993028</v>
      </c>
      <c r="G65" s="66"/>
      <c r="H65" s="24">
        <f t="shared" si="7"/>
        <v>0</v>
      </c>
      <c r="I65" s="24">
        <f t="shared" si="8"/>
        <v>0</v>
      </c>
      <c r="J65" s="24">
        <f t="shared" si="9"/>
        <v>0</v>
      </c>
      <c r="K65" s="24">
        <f t="shared" si="10"/>
        <v>0</v>
      </c>
      <c r="L65" s="24">
        <f t="shared" si="11"/>
        <v>0</v>
      </c>
      <c r="M65" s="24">
        <f t="shared" si="12"/>
        <v>0</v>
      </c>
      <c r="N65" s="24">
        <f t="shared" si="13"/>
        <v>0</v>
      </c>
      <c r="O65" s="24">
        <f t="shared" si="14"/>
        <v>0</v>
      </c>
      <c r="P65" s="24">
        <f t="shared" si="2"/>
        <v>0</v>
      </c>
      <c r="Q65" s="24">
        <f t="shared" si="15"/>
        <v>0</v>
      </c>
      <c r="R65" s="24">
        <f t="shared" si="16"/>
        <v>0</v>
      </c>
      <c r="S65" s="24">
        <f t="shared" si="17"/>
        <v>0</v>
      </c>
      <c r="T65" s="24">
        <f t="shared" si="18"/>
        <v>0</v>
      </c>
      <c r="U65" s="24">
        <f t="shared" si="19"/>
        <v>0</v>
      </c>
    </row>
    <row r="66" spans="1:21" ht="15" x14ac:dyDescent="0.2">
      <c r="A66" s="22">
        <v>60</v>
      </c>
      <c r="B66" s="1" t="s">
        <v>49</v>
      </c>
      <c r="C66" s="45">
        <v>441457</v>
      </c>
      <c r="D66" s="45">
        <v>381037</v>
      </c>
      <c r="E66" s="23">
        <f t="shared" si="0"/>
        <v>0.53672975122006972</v>
      </c>
      <c r="F66" s="23">
        <f t="shared" si="1"/>
        <v>0.46327024877993028</v>
      </c>
      <c r="G66" s="66"/>
      <c r="H66" s="24">
        <f t="shared" si="7"/>
        <v>0</v>
      </c>
      <c r="I66" s="24">
        <f t="shared" si="8"/>
        <v>0</v>
      </c>
      <c r="J66" s="24">
        <f t="shared" si="9"/>
        <v>0</v>
      </c>
      <c r="K66" s="24">
        <f t="shared" si="10"/>
        <v>0</v>
      </c>
      <c r="L66" s="24">
        <f t="shared" si="11"/>
        <v>0</v>
      </c>
      <c r="M66" s="24">
        <f t="shared" si="12"/>
        <v>0</v>
      </c>
      <c r="N66" s="24">
        <f t="shared" si="13"/>
        <v>0</v>
      </c>
      <c r="O66" s="24">
        <f t="shared" si="14"/>
        <v>0</v>
      </c>
      <c r="P66" s="24">
        <f t="shared" si="2"/>
        <v>0</v>
      </c>
      <c r="Q66" s="24">
        <f t="shared" si="15"/>
        <v>0</v>
      </c>
      <c r="R66" s="24">
        <f t="shared" si="16"/>
        <v>0</v>
      </c>
      <c r="S66" s="24">
        <f t="shared" si="17"/>
        <v>0</v>
      </c>
      <c r="T66" s="24">
        <f t="shared" si="18"/>
        <v>0</v>
      </c>
      <c r="U66" s="24">
        <f t="shared" si="19"/>
        <v>0</v>
      </c>
    </row>
    <row r="67" spans="1:21" ht="15" x14ac:dyDescent="0.2">
      <c r="A67" s="22">
        <v>61</v>
      </c>
      <c r="B67" s="2" t="s">
        <v>89</v>
      </c>
      <c r="C67" s="45">
        <v>441457</v>
      </c>
      <c r="D67" s="45">
        <v>381037</v>
      </c>
      <c r="E67" s="23">
        <f t="shared" si="0"/>
        <v>0.53672975122006972</v>
      </c>
      <c r="F67" s="23">
        <f t="shared" si="1"/>
        <v>0.46327024877993028</v>
      </c>
      <c r="G67" s="66"/>
      <c r="H67" s="24">
        <f t="shared" si="7"/>
        <v>0</v>
      </c>
      <c r="I67" s="24">
        <f t="shared" si="8"/>
        <v>0</v>
      </c>
      <c r="J67" s="24">
        <f t="shared" si="9"/>
        <v>0</v>
      </c>
      <c r="K67" s="24">
        <f t="shared" si="10"/>
        <v>0</v>
      </c>
      <c r="L67" s="24">
        <f t="shared" si="11"/>
        <v>0</v>
      </c>
      <c r="M67" s="24">
        <f t="shared" si="12"/>
        <v>0</v>
      </c>
      <c r="N67" s="24">
        <f t="shared" si="13"/>
        <v>0</v>
      </c>
      <c r="O67" s="24">
        <f t="shared" si="14"/>
        <v>0</v>
      </c>
      <c r="P67" s="24">
        <f t="shared" si="2"/>
        <v>0</v>
      </c>
      <c r="Q67" s="24">
        <f t="shared" si="15"/>
        <v>0</v>
      </c>
      <c r="R67" s="24">
        <f t="shared" si="16"/>
        <v>0</v>
      </c>
      <c r="S67" s="24">
        <f t="shared" si="17"/>
        <v>0</v>
      </c>
      <c r="T67" s="24">
        <f t="shared" si="18"/>
        <v>0</v>
      </c>
      <c r="U67" s="24">
        <f t="shared" si="19"/>
        <v>0</v>
      </c>
    </row>
    <row r="68" spans="1:21" ht="15" x14ac:dyDescent="0.2">
      <c r="A68" s="22">
        <v>62</v>
      </c>
      <c r="B68" s="2" t="s">
        <v>90</v>
      </c>
      <c r="C68" s="45">
        <v>441457</v>
      </c>
      <c r="D68" s="45">
        <v>381037</v>
      </c>
      <c r="E68" s="23">
        <f t="shared" si="0"/>
        <v>0.53672975122006972</v>
      </c>
      <c r="F68" s="23">
        <f t="shared" si="1"/>
        <v>0.46327024877993028</v>
      </c>
      <c r="G68" s="66"/>
      <c r="H68" s="24">
        <f t="shared" si="7"/>
        <v>0</v>
      </c>
      <c r="I68" s="24">
        <f t="shared" si="8"/>
        <v>0</v>
      </c>
      <c r="J68" s="24">
        <f t="shared" si="9"/>
        <v>0</v>
      </c>
      <c r="K68" s="24">
        <f t="shared" si="10"/>
        <v>0</v>
      </c>
      <c r="L68" s="24">
        <f t="shared" si="11"/>
        <v>0</v>
      </c>
      <c r="M68" s="24">
        <f t="shared" si="12"/>
        <v>0</v>
      </c>
      <c r="N68" s="24">
        <f t="shared" si="13"/>
        <v>0</v>
      </c>
      <c r="O68" s="24">
        <f t="shared" si="14"/>
        <v>0</v>
      </c>
      <c r="P68" s="24">
        <f t="shared" si="2"/>
        <v>0</v>
      </c>
      <c r="Q68" s="24">
        <f t="shared" si="15"/>
        <v>0</v>
      </c>
      <c r="R68" s="24">
        <f t="shared" si="16"/>
        <v>0</v>
      </c>
      <c r="S68" s="24">
        <f t="shared" si="17"/>
        <v>0</v>
      </c>
      <c r="T68" s="24">
        <f t="shared" si="18"/>
        <v>0</v>
      </c>
      <c r="U68" s="24">
        <f t="shared" si="19"/>
        <v>0</v>
      </c>
    </row>
    <row r="69" spans="1:21" ht="15" x14ac:dyDescent="0.2">
      <c r="A69" s="22">
        <v>63</v>
      </c>
      <c r="B69" s="2" t="s">
        <v>85</v>
      </c>
      <c r="C69" s="45">
        <v>441457</v>
      </c>
      <c r="D69" s="45">
        <v>381037</v>
      </c>
      <c r="E69" s="23">
        <f t="shared" si="0"/>
        <v>0.53672975122006972</v>
      </c>
      <c r="F69" s="23">
        <f t="shared" si="1"/>
        <v>0.46327024877993028</v>
      </c>
      <c r="G69" s="66"/>
      <c r="H69" s="24">
        <f t="shared" si="7"/>
        <v>0</v>
      </c>
      <c r="I69" s="24">
        <f t="shared" si="8"/>
        <v>0</v>
      </c>
      <c r="J69" s="24">
        <f t="shared" si="9"/>
        <v>0</v>
      </c>
      <c r="K69" s="24">
        <f t="shared" si="10"/>
        <v>0</v>
      </c>
      <c r="L69" s="24">
        <f t="shared" si="11"/>
        <v>0</v>
      </c>
      <c r="M69" s="24">
        <f t="shared" si="12"/>
        <v>0</v>
      </c>
      <c r="N69" s="24">
        <f t="shared" si="13"/>
        <v>0</v>
      </c>
      <c r="O69" s="24">
        <f t="shared" si="14"/>
        <v>0</v>
      </c>
      <c r="P69" s="24">
        <f t="shared" si="2"/>
        <v>0</v>
      </c>
      <c r="Q69" s="24">
        <f t="shared" si="15"/>
        <v>0</v>
      </c>
      <c r="R69" s="24">
        <f t="shared" si="16"/>
        <v>0</v>
      </c>
      <c r="S69" s="24">
        <f t="shared" si="17"/>
        <v>0</v>
      </c>
      <c r="T69" s="24">
        <f t="shared" si="18"/>
        <v>0</v>
      </c>
      <c r="U69" s="24">
        <f t="shared" si="19"/>
        <v>0</v>
      </c>
    </row>
    <row r="70" spans="1:21" ht="15" x14ac:dyDescent="0.2">
      <c r="A70" s="22">
        <v>64</v>
      </c>
      <c r="B70" s="2" t="s">
        <v>52</v>
      </c>
      <c r="C70" s="45">
        <v>441457</v>
      </c>
      <c r="D70" s="45">
        <v>381037</v>
      </c>
      <c r="E70" s="23">
        <f t="shared" si="0"/>
        <v>0.53672975122006972</v>
      </c>
      <c r="F70" s="23">
        <f t="shared" si="1"/>
        <v>0.46327024877993028</v>
      </c>
      <c r="G70" s="66"/>
      <c r="H70" s="24">
        <f t="shared" si="7"/>
        <v>0</v>
      </c>
      <c r="I70" s="24">
        <f t="shared" si="8"/>
        <v>0</v>
      </c>
      <c r="J70" s="24">
        <f t="shared" si="9"/>
        <v>0</v>
      </c>
      <c r="K70" s="24">
        <f t="shared" si="10"/>
        <v>0</v>
      </c>
      <c r="L70" s="24">
        <f t="shared" si="11"/>
        <v>0</v>
      </c>
      <c r="M70" s="24">
        <f t="shared" si="12"/>
        <v>0</v>
      </c>
      <c r="N70" s="24">
        <f t="shared" si="13"/>
        <v>0</v>
      </c>
      <c r="O70" s="24">
        <f t="shared" si="14"/>
        <v>0</v>
      </c>
      <c r="P70" s="24">
        <f t="shared" si="2"/>
        <v>0</v>
      </c>
      <c r="Q70" s="24">
        <f t="shared" si="15"/>
        <v>0</v>
      </c>
      <c r="R70" s="24">
        <f t="shared" si="16"/>
        <v>0</v>
      </c>
      <c r="S70" s="24">
        <f t="shared" si="17"/>
        <v>0</v>
      </c>
      <c r="T70" s="24">
        <f t="shared" si="18"/>
        <v>0</v>
      </c>
      <c r="U70" s="24">
        <f t="shared" si="19"/>
        <v>0</v>
      </c>
    </row>
    <row r="71" spans="1:21" ht="15" x14ac:dyDescent="0.2">
      <c r="A71" s="22">
        <v>65</v>
      </c>
      <c r="B71" s="2" t="s">
        <v>51</v>
      </c>
      <c r="C71" s="45">
        <v>441457</v>
      </c>
      <c r="D71" s="45">
        <v>381037</v>
      </c>
      <c r="E71" s="23">
        <f t="shared" ref="E71:E79" si="20">C71/(C71+D71)</f>
        <v>0.53672975122006972</v>
      </c>
      <c r="F71" s="23">
        <f t="shared" ref="F71:F79" si="21">1-E71</f>
        <v>0.46327024877993028</v>
      </c>
      <c r="G71" s="66"/>
      <c r="H71" s="24">
        <f t="shared" si="7"/>
        <v>0</v>
      </c>
      <c r="I71" s="24">
        <f t="shared" si="8"/>
        <v>0</v>
      </c>
      <c r="J71" s="24">
        <f t="shared" si="9"/>
        <v>0</v>
      </c>
      <c r="K71" s="24">
        <f t="shared" si="10"/>
        <v>0</v>
      </c>
      <c r="L71" s="24">
        <f t="shared" si="11"/>
        <v>0</v>
      </c>
      <c r="M71" s="24">
        <f t="shared" si="12"/>
        <v>0</v>
      </c>
      <c r="N71" s="24">
        <f t="shared" si="13"/>
        <v>0</v>
      </c>
      <c r="O71" s="24">
        <f t="shared" si="14"/>
        <v>0</v>
      </c>
      <c r="P71" s="24">
        <f t="shared" ref="P71:P80" si="22">L71-M71-N71-O71</f>
        <v>0</v>
      </c>
      <c r="Q71" s="24">
        <f t="shared" si="15"/>
        <v>0</v>
      </c>
      <c r="R71" s="24">
        <f t="shared" ref="R71:R79" si="23">H71-M71</f>
        <v>0</v>
      </c>
      <c r="S71" s="24">
        <f t="shared" ref="S71:S79" si="24">I71-N71</f>
        <v>0</v>
      </c>
      <c r="T71" s="24">
        <f t="shared" ref="T71:T79" si="25">J71-O71</f>
        <v>0</v>
      </c>
      <c r="U71" s="24">
        <f t="shared" ref="U71:U79" si="26">K71-P71</f>
        <v>0</v>
      </c>
    </row>
    <row r="72" spans="1:21" ht="15" x14ac:dyDescent="0.2">
      <c r="A72" s="22">
        <v>66</v>
      </c>
      <c r="B72" s="2" t="s">
        <v>50</v>
      </c>
      <c r="C72" s="45">
        <v>441457</v>
      </c>
      <c r="D72" s="45">
        <v>381037</v>
      </c>
      <c r="E72" s="23">
        <f t="shared" si="20"/>
        <v>0.53672975122006972</v>
      </c>
      <c r="F72" s="23">
        <f t="shared" si="21"/>
        <v>0.46327024877993028</v>
      </c>
      <c r="G72" s="66"/>
      <c r="H72" s="24">
        <f t="shared" ref="H72:H80" si="27">ROUND(G72/4,2)</f>
        <v>0</v>
      </c>
      <c r="I72" s="24">
        <f t="shared" ref="I72:I80" si="28">H72</f>
        <v>0</v>
      </c>
      <c r="J72" s="24">
        <f t="shared" ref="J72:J80" si="29">H72</f>
        <v>0</v>
      </c>
      <c r="K72" s="24">
        <f t="shared" ref="K72:K80" si="30">G72-H72-I72-J72</f>
        <v>0</v>
      </c>
      <c r="L72" s="24">
        <f t="shared" ref="L72:L80" si="31">ROUND(G72*E72,2)</f>
        <v>0</v>
      </c>
      <c r="M72" s="24">
        <f t="shared" ref="M72:M79" si="32">ROUND(H72*E72,2)</f>
        <v>0</v>
      </c>
      <c r="N72" s="24">
        <f t="shared" ref="N72:N79" si="33">ROUND(I72*E72,2)</f>
        <v>0</v>
      </c>
      <c r="O72" s="24">
        <f t="shared" ref="O72:O79" si="34">ROUND(J72*E72,2)</f>
        <v>0</v>
      </c>
      <c r="P72" s="24">
        <f t="shared" si="22"/>
        <v>0</v>
      </c>
      <c r="Q72" s="24">
        <f t="shared" ref="Q72:Q79" si="35">R72+S72+T72+U72</f>
        <v>0</v>
      </c>
      <c r="R72" s="24">
        <f t="shared" si="23"/>
        <v>0</v>
      </c>
      <c r="S72" s="24">
        <f t="shared" si="24"/>
        <v>0</v>
      </c>
      <c r="T72" s="24">
        <f t="shared" si="25"/>
        <v>0</v>
      </c>
      <c r="U72" s="24">
        <f t="shared" si="26"/>
        <v>0</v>
      </c>
    </row>
    <row r="73" spans="1:21" ht="15" x14ac:dyDescent="0.2">
      <c r="A73" s="22">
        <v>67</v>
      </c>
      <c r="B73" s="2" t="s">
        <v>91</v>
      </c>
      <c r="C73" s="45">
        <v>441457</v>
      </c>
      <c r="D73" s="45">
        <v>381037</v>
      </c>
      <c r="E73" s="23">
        <f t="shared" si="20"/>
        <v>0.53672975122006972</v>
      </c>
      <c r="F73" s="23">
        <f t="shared" si="21"/>
        <v>0.46327024877993028</v>
      </c>
      <c r="G73" s="66"/>
      <c r="H73" s="24">
        <f t="shared" si="27"/>
        <v>0</v>
      </c>
      <c r="I73" s="24">
        <f t="shared" si="28"/>
        <v>0</v>
      </c>
      <c r="J73" s="24">
        <f t="shared" si="29"/>
        <v>0</v>
      </c>
      <c r="K73" s="24">
        <f t="shared" si="30"/>
        <v>0</v>
      </c>
      <c r="L73" s="24">
        <f t="shared" si="31"/>
        <v>0</v>
      </c>
      <c r="M73" s="24">
        <f t="shared" si="32"/>
        <v>0</v>
      </c>
      <c r="N73" s="24">
        <f t="shared" si="33"/>
        <v>0</v>
      </c>
      <c r="O73" s="24">
        <f t="shared" si="34"/>
        <v>0</v>
      </c>
      <c r="P73" s="24">
        <f t="shared" si="22"/>
        <v>0</v>
      </c>
      <c r="Q73" s="24">
        <f t="shared" si="35"/>
        <v>0</v>
      </c>
      <c r="R73" s="24">
        <f t="shared" si="23"/>
        <v>0</v>
      </c>
      <c r="S73" s="24">
        <f t="shared" si="24"/>
        <v>0</v>
      </c>
      <c r="T73" s="24">
        <f t="shared" si="25"/>
        <v>0</v>
      </c>
      <c r="U73" s="24">
        <f t="shared" si="26"/>
        <v>0</v>
      </c>
    </row>
    <row r="74" spans="1:21" ht="15" x14ac:dyDescent="0.2">
      <c r="A74" s="22">
        <v>68</v>
      </c>
      <c r="B74" s="2" t="s">
        <v>64</v>
      </c>
      <c r="C74" s="45">
        <v>441457</v>
      </c>
      <c r="D74" s="45">
        <v>381037</v>
      </c>
      <c r="E74" s="23">
        <f t="shared" si="20"/>
        <v>0.53672975122006972</v>
      </c>
      <c r="F74" s="23">
        <f t="shared" si="21"/>
        <v>0.46327024877993028</v>
      </c>
      <c r="G74" s="66"/>
      <c r="H74" s="24">
        <f t="shared" si="27"/>
        <v>0</v>
      </c>
      <c r="I74" s="24">
        <f t="shared" si="28"/>
        <v>0</v>
      </c>
      <c r="J74" s="24">
        <f t="shared" si="29"/>
        <v>0</v>
      </c>
      <c r="K74" s="24">
        <f t="shared" si="30"/>
        <v>0</v>
      </c>
      <c r="L74" s="24">
        <f t="shared" si="31"/>
        <v>0</v>
      </c>
      <c r="M74" s="24">
        <f t="shared" si="32"/>
        <v>0</v>
      </c>
      <c r="N74" s="24">
        <f t="shared" si="33"/>
        <v>0</v>
      </c>
      <c r="O74" s="24">
        <f t="shared" si="34"/>
        <v>0</v>
      </c>
      <c r="P74" s="24">
        <f t="shared" si="22"/>
        <v>0</v>
      </c>
      <c r="Q74" s="24">
        <f t="shared" si="35"/>
        <v>0</v>
      </c>
      <c r="R74" s="24">
        <f t="shared" si="23"/>
        <v>0</v>
      </c>
      <c r="S74" s="24">
        <f t="shared" si="24"/>
        <v>0</v>
      </c>
      <c r="T74" s="24">
        <f t="shared" si="25"/>
        <v>0</v>
      </c>
      <c r="U74" s="24">
        <f t="shared" si="26"/>
        <v>0</v>
      </c>
    </row>
    <row r="75" spans="1:21" ht="15" x14ac:dyDescent="0.2">
      <c r="A75" s="22">
        <v>69</v>
      </c>
      <c r="B75" s="2" t="s">
        <v>92</v>
      </c>
      <c r="C75" s="45">
        <v>441457</v>
      </c>
      <c r="D75" s="45">
        <v>381037</v>
      </c>
      <c r="E75" s="23">
        <f t="shared" si="20"/>
        <v>0.53672975122006972</v>
      </c>
      <c r="F75" s="23">
        <f t="shared" si="21"/>
        <v>0.46327024877993028</v>
      </c>
      <c r="G75" s="66"/>
      <c r="H75" s="24">
        <f t="shared" si="27"/>
        <v>0</v>
      </c>
      <c r="I75" s="24">
        <f t="shared" si="28"/>
        <v>0</v>
      </c>
      <c r="J75" s="24">
        <f t="shared" si="29"/>
        <v>0</v>
      </c>
      <c r="K75" s="24">
        <f t="shared" si="30"/>
        <v>0</v>
      </c>
      <c r="L75" s="24">
        <f t="shared" si="31"/>
        <v>0</v>
      </c>
      <c r="M75" s="24">
        <f t="shared" si="32"/>
        <v>0</v>
      </c>
      <c r="N75" s="24">
        <f t="shared" si="33"/>
        <v>0</v>
      </c>
      <c r="O75" s="24">
        <f t="shared" si="34"/>
        <v>0</v>
      </c>
      <c r="P75" s="24">
        <f t="shared" si="22"/>
        <v>0</v>
      </c>
      <c r="Q75" s="24">
        <f t="shared" si="35"/>
        <v>0</v>
      </c>
      <c r="R75" s="24">
        <f t="shared" si="23"/>
        <v>0</v>
      </c>
      <c r="S75" s="24">
        <f t="shared" si="24"/>
        <v>0</v>
      </c>
      <c r="T75" s="24">
        <f t="shared" si="25"/>
        <v>0</v>
      </c>
      <c r="U75" s="24">
        <f t="shared" si="26"/>
        <v>0</v>
      </c>
    </row>
    <row r="76" spans="1:21" ht="45" x14ac:dyDescent="0.2">
      <c r="A76" s="22">
        <v>70</v>
      </c>
      <c r="B76" s="2" t="s">
        <v>93</v>
      </c>
      <c r="C76" s="45">
        <v>441457</v>
      </c>
      <c r="D76" s="45">
        <v>381037</v>
      </c>
      <c r="E76" s="23">
        <f t="shared" si="20"/>
        <v>0.53672975122006972</v>
      </c>
      <c r="F76" s="23">
        <f t="shared" si="21"/>
        <v>0.46327024877993028</v>
      </c>
      <c r="G76" s="66"/>
      <c r="H76" s="24">
        <f t="shared" si="27"/>
        <v>0</v>
      </c>
      <c r="I76" s="24">
        <f t="shared" si="28"/>
        <v>0</v>
      </c>
      <c r="J76" s="24">
        <f t="shared" si="29"/>
        <v>0</v>
      </c>
      <c r="K76" s="24">
        <f t="shared" si="30"/>
        <v>0</v>
      </c>
      <c r="L76" s="24">
        <f t="shared" si="31"/>
        <v>0</v>
      </c>
      <c r="M76" s="24">
        <f t="shared" si="32"/>
        <v>0</v>
      </c>
      <c r="N76" s="24">
        <f t="shared" si="33"/>
        <v>0</v>
      </c>
      <c r="O76" s="24">
        <f t="shared" si="34"/>
        <v>0</v>
      </c>
      <c r="P76" s="24">
        <f t="shared" si="22"/>
        <v>0</v>
      </c>
      <c r="Q76" s="24">
        <f t="shared" si="35"/>
        <v>0</v>
      </c>
      <c r="R76" s="24">
        <f t="shared" si="23"/>
        <v>0</v>
      </c>
      <c r="S76" s="24">
        <f t="shared" si="24"/>
        <v>0</v>
      </c>
      <c r="T76" s="24">
        <f t="shared" si="25"/>
        <v>0</v>
      </c>
      <c r="U76" s="24">
        <f t="shared" si="26"/>
        <v>0</v>
      </c>
    </row>
    <row r="77" spans="1:21" ht="15" x14ac:dyDescent="0.2">
      <c r="A77" s="22">
        <v>71</v>
      </c>
      <c r="B77" s="2" t="s">
        <v>94</v>
      </c>
      <c r="C77" s="45">
        <v>441457</v>
      </c>
      <c r="D77" s="45">
        <v>381037</v>
      </c>
      <c r="E77" s="23">
        <f t="shared" si="20"/>
        <v>0.53672975122006972</v>
      </c>
      <c r="F77" s="23">
        <f t="shared" si="21"/>
        <v>0.46327024877993028</v>
      </c>
      <c r="G77" s="66"/>
      <c r="H77" s="24">
        <f t="shared" si="27"/>
        <v>0</v>
      </c>
      <c r="I77" s="24">
        <f t="shared" si="28"/>
        <v>0</v>
      </c>
      <c r="J77" s="24">
        <f t="shared" si="29"/>
        <v>0</v>
      </c>
      <c r="K77" s="24">
        <f t="shared" si="30"/>
        <v>0</v>
      </c>
      <c r="L77" s="24">
        <f t="shared" si="31"/>
        <v>0</v>
      </c>
      <c r="M77" s="24">
        <f t="shared" si="32"/>
        <v>0</v>
      </c>
      <c r="N77" s="24">
        <f t="shared" si="33"/>
        <v>0</v>
      </c>
      <c r="O77" s="24">
        <f t="shared" si="34"/>
        <v>0</v>
      </c>
      <c r="P77" s="24">
        <f t="shared" si="22"/>
        <v>0</v>
      </c>
      <c r="Q77" s="24">
        <f t="shared" si="35"/>
        <v>0</v>
      </c>
      <c r="R77" s="24">
        <f t="shared" si="23"/>
        <v>0</v>
      </c>
      <c r="S77" s="24">
        <f t="shared" si="24"/>
        <v>0</v>
      </c>
      <c r="T77" s="24">
        <f t="shared" si="25"/>
        <v>0</v>
      </c>
      <c r="U77" s="24">
        <f t="shared" si="26"/>
        <v>0</v>
      </c>
    </row>
    <row r="78" spans="1:21" ht="15" x14ac:dyDescent="0.2">
      <c r="A78" s="22">
        <v>72</v>
      </c>
      <c r="B78" s="1" t="s">
        <v>95</v>
      </c>
      <c r="C78" s="45">
        <v>441457</v>
      </c>
      <c r="D78" s="45">
        <v>381037</v>
      </c>
      <c r="E78" s="23">
        <f t="shared" si="20"/>
        <v>0.53672975122006972</v>
      </c>
      <c r="F78" s="23">
        <f t="shared" si="21"/>
        <v>0.46327024877993028</v>
      </c>
      <c r="G78" s="66"/>
      <c r="H78" s="24">
        <f t="shared" si="27"/>
        <v>0</v>
      </c>
      <c r="I78" s="24">
        <f t="shared" si="28"/>
        <v>0</v>
      </c>
      <c r="J78" s="24">
        <f t="shared" si="29"/>
        <v>0</v>
      </c>
      <c r="K78" s="24">
        <f t="shared" si="30"/>
        <v>0</v>
      </c>
      <c r="L78" s="24">
        <f t="shared" si="31"/>
        <v>0</v>
      </c>
      <c r="M78" s="24">
        <f t="shared" si="32"/>
        <v>0</v>
      </c>
      <c r="N78" s="24">
        <f t="shared" si="33"/>
        <v>0</v>
      </c>
      <c r="O78" s="24">
        <f t="shared" si="34"/>
        <v>0</v>
      </c>
      <c r="P78" s="24">
        <f t="shared" si="22"/>
        <v>0</v>
      </c>
      <c r="Q78" s="24">
        <f t="shared" si="35"/>
        <v>0</v>
      </c>
      <c r="R78" s="24">
        <f t="shared" si="23"/>
        <v>0</v>
      </c>
      <c r="S78" s="24">
        <f t="shared" si="24"/>
        <v>0</v>
      </c>
      <c r="T78" s="24">
        <f t="shared" si="25"/>
        <v>0</v>
      </c>
      <c r="U78" s="24">
        <f t="shared" si="26"/>
        <v>0</v>
      </c>
    </row>
    <row r="79" spans="1:21" ht="15" x14ac:dyDescent="0.2">
      <c r="A79" s="22">
        <v>73</v>
      </c>
      <c r="B79" s="2" t="s">
        <v>47</v>
      </c>
      <c r="C79" s="45">
        <v>441457</v>
      </c>
      <c r="D79" s="45">
        <v>381037</v>
      </c>
      <c r="E79" s="23">
        <f t="shared" si="20"/>
        <v>0.53672975122006972</v>
      </c>
      <c r="F79" s="23">
        <f t="shared" si="21"/>
        <v>0.46327024877993028</v>
      </c>
      <c r="G79" s="66"/>
      <c r="H79" s="24">
        <f t="shared" si="27"/>
        <v>0</v>
      </c>
      <c r="I79" s="24">
        <f t="shared" si="28"/>
        <v>0</v>
      </c>
      <c r="J79" s="24">
        <f t="shared" si="29"/>
        <v>0</v>
      </c>
      <c r="K79" s="24">
        <f t="shared" si="30"/>
        <v>0</v>
      </c>
      <c r="L79" s="24">
        <f t="shared" si="31"/>
        <v>0</v>
      </c>
      <c r="M79" s="24">
        <f t="shared" si="32"/>
        <v>0</v>
      </c>
      <c r="N79" s="24">
        <f t="shared" si="33"/>
        <v>0</v>
      </c>
      <c r="O79" s="24">
        <f t="shared" si="34"/>
        <v>0</v>
      </c>
      <c r="P79" s="24">
        <f t="shared" si="22"/>
        <v>0</v>
      </c>
      <c r="Q79" s="24">
        <f t="shared" si="35"/>
        <v>0</v>
      </c>
      <c r="R79" s="24">
        <f t="shared" si="23"/>
        <v>0</v>
      </c>
      <c r="S79" s="24">
        <f t="shared" si="24"/>
        <v>0</v>
      </c>
      <c r="T79" s="24">
        <f t="shared" si="25"/>
        <v>0</v>
      </c>
      <c r="U79" s="24">
        <f t="shared" si="26"/>
        <v>0</v>
      </c>
    </row>
    <row r="80" spans="1:21" ht="15" x14ac:dyDescent="0.2">
      <c r="A80" s="22">
        <v>74</v>
      </c>
      <c r="B80" s="44" t="s">
        <v>98</v>
      </c>
      <c r="C80" s="3"/>
      <c r="D80" s="3"/>
      <c r="E80" s="23"/>
      <c r="F80" s="23"/>
      <c r="G80" s="66">
        <f>348829512+20.52</f>
        <v>348829532.51999998</v>
      </c>
      <c r="H80" s="24">
        <f t="shared" si="27"/>
        <v>87207383.129999995</v>
      </c>
      <c r="I80" s="24">
        <f t="shared" si="28"/>
        <v>87207383.129999995</v>
      </c>
      <c r="J80" s="24">
        <f t="shared" si="29"/>
        <v>87207383.129999995</v>
      </c>
      <c r="K80" s="24">
        <f t="shared" si="30"/>
        <v>87207383.129999995</v>
      </c>
      <c r="L80" s="24">
        <f t="shared" si="31"/>
        <v>0</v>
      </c>
      <c r="M80" s="24">
        <f>ROUND(H80*E80,2)</f>
        <v>0</v>
      </c>
      <c r="N80" s="24">
        <f>ROUND(I80*E80,2)</f>
        <v>0</v>
      </c>
      <c r="O80" s="24">
        <f>ROUND(J80*E80,2)</f>
        <v>0</v>
      </c>
      <c r="P80" s="24">
        <f t="shared" si="22"/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</row>
    <row r="81" spans="1:21" s="15" customFormat="1" ht="15.75" x14ac:dyDescent="0.25">
      <c r="A81" s="25"/>
      <c r="B81" s="28" t="s">
        <v>70</v>
      </c>
      <c r="C81" s="40">
        <f>SUM(C7:C80)</f>
        <v>17668160</v>
      </c>
      <c r="D81" s="40">
        <f>SUM(D7:D80)</f>
        <v>15054227</v>
      </c>
      <c r="E81" s="23"/>
      <c r="F81" s="23"/>
      <c r="G81" s="67">
        <f t="shared" ref="G81:U81" si="36">SUM(G7:G80)</f>
        <v>5097577218.0044994</v>
      </c>
      <c r="H81" s="29">
        <f t="shared" si="36"/>
        <v>1274394304.5500002</v>
      </c>
      <c r="I81" s="29">
        <f t="shared" si="36"/>
        <v>1274394304.5500002</v>
      </c>
      <c r="J81" s="29">
        <f t="shared" si="36"/>
        <v>1274394304.5500002</v>
      </c>
      <c r="K81" s="29">
        <f t="shared" si="36"/>
        <v>1274394304.3544989</v>
      </c>
      <c r="L81" s="29">
        <f t="shared" si="36"/>
        <v>2554274425.6699996</v>
      </c>
      <c r="M81" s="29">
        <f t="shared" si="36"/>
        <v>638568606.45000005</v>
      </c>
      <c r="N81" s="29">
        <f t="shared" si="36"/>
        <v>638568606.45000005</v>
      </c>
      <c r="O81" s="29">
        <f t="shared" si="36"/>
        <v>638568606.45000005</v>
      </c>
      <c r="P81" s="29">
        <f t="shared" si="36"/>
        <v>638568606.32000005</v>
      </c>
      <c r="Q81" s="29">
        <f t="shared" si="36"/>
        <v>2194473259.8144989</v>
      </c>
      <c r="R81" s="29">
        <f t="shared" si="36"/>
        <v>548618314.96999991</v>
      </c>
      <c r="S81" s="29">
        <f t="shared" si="36"/>
        <v>548618314.96999991</v>
      </c>
      <c r="T81" s="29">
        <f t="shared" si="36"/>
        <v>548618314.96999991</v>
      </c>
      <c r="U81" s="29">
        <f t="shared" si="36"/>
        <v>548618314.90449893</v>
      </c>
    </row>
    <row r="82" spans="1:21" x14ac:dyDescent="0.2">
      <c r="F82" s="59"/>
      <c r="G82" s="68"/>
      <c r="L82" s="30"/>
      <c r="Q82" s="30"/>
    </row>
    <row r="83" spans="1:21" x14ac:dyDescent="0.2">
      <c r="C83" s="26"/>
      <c r="D83" s="26"/>
      <c r="E83" s="26"/>
      <c r="F83" s="26"/>
      <c r="G83" s="68"/>
      <c r="L83" s="30"/>
      <c r="Q83" s="30"/>
    </row>
  </sheetData>
  <mergeCells count="17">
    <mergeCell ref="A4:A6"/>
    <mergeCell ref="B4:B6"/>
    <mergeCell ref="C4:F4"/>
    <mergeCell ref="G4:G6"/>
    <mergeCell ref="C5:D5"/>
    <mergeCell ref="E5:F5"/>
    <mergeCell ref="Q4:U4"/>
    <mergeCell ref="H5:H6"/>
    <mergeCell ref="I5:I6"/>
    <mergeCell ref="M5:P5"/>
    <mergeCell ref="Q5:Q6"/>
    <mergeCell ref="R5:U5"/>
    <mergeCell ref="J5:J6"/>
    <mergeCell ref="K5:K6"/>
    <mergeCell ref="L5:L6"/>
    <mergeCell ref="H4:K4"/>
    <mergeCell ref="L4:P4"/>
  </mergeCells>
  <pageMargins left="0.70866141732283472" right="0.70866141732283472" top="0.74803149606299213" bottom="0.74803149606299213" header="0.31496062992125984" footer="0.31496062992125984"/>
  <pageSetup paperSize="9" scale="3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U83"/>
  <sheetViews>
    <sheetView workbookViewId="0">
      <pane xSplit="2" ySplit="6" topLeftCell="G73" activePane="bottomRight" state="frozen"/>
      <selection pane="topRight" activeCell="C1" sqref="C1"/>
      <selection pane="bottomLeft" activeCell="A7" sqref="A7"/>
      <selection pane="bottomRight" activeCell="U81" sqref="A1:U81"/>
    </sheetView>
  </sheetViews>
  <sheetFormatPr defaultRowHeight="14.25" x14ac:dyDescent="0.2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33" customWidth="1"/>
    <col min="8" max="8" width="17.28515625" style="33" customWidth="1"/>
    <col min="9" max="9" width="18.42578125" style="33" customWidth="1"/>
    <col min="10" max="11" width="18" style="33" customWidth="1"/>
    <col min="12" max="12" width="18.42578125" style="12" customWidth="1"/>
    <col min="13" max="16" width="16" style="13" customWidth="1"/>
    <col min="17" max="17" width="17.85546875" style="12" customWidth="1"/>
    <col min="18" max="21" width="16" style="13" customWidth="1"/>
    <col min="22" max="16384" width="9.140625" style="8"/>
  </cols>
  <sheetData>
    <row r="1" spans="1:21" x14ac:dyDescent="0.2">
      <c r="K1" s="34"/>
      <c r="P1" s="14"/>
      <c r="U1" s="14" t="s">
        <v>115</v>
      </c>
    </row>
    <row r="3" spans="1:21" s="15" customFormat="1" ht="15" x14ac:dyDescent="0.25">
      <c r="A3" s="8" t="s">
        <v>102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ht="58.5" customHeight="1" x14ac:dyDescent="0.2">
      <c r="A4" s="144"/>
      <c r="B4" s="145" t="s">
        <v>1</v>
      </c>
      <c r="C4" s="146" t="s">
        <v>79</v>
      </c>
      <c r="D4" s="147"/>
      <c r="E4" s="147"/>
      <c r="F4" s="148"/>
      <c r="G4" s="151" t="s">
        <v>76</v>
      </c>
      <c r="H4" s="137" t="s">
        <v>71</v>
      </c>
      <c r="I4" s="138"/>
      <c r="J4" s="138"/>
      <c r="K4" s="139"/>
      <c r="L4" s="142" t="s">
        <v>80</v>
      </c>
      <c r="M4" s="142"/>
      <c r="N4" s="142"/>
      <c r="O4" s="142"/>
      <c r="P4" s="142"/>
      <c r="Q4" s="130" t="s">
        <v>81</v>
      </c>
      <c r="R4" s="131"/>
      <c r="S4" s="131"/>
      <c r="T4" s="131"/>
      <c r="U4" s="132"/>
    </row>
    <row r="5" spans="1:21" s="18" customFormat="1" ht="15" customHeight="1" x14ac:dyDescent="0.2">
      <c r="A5" s="144"/>
      <c r="B5" s="145"/>
      <c r="C5" s="133" t="s">
        <v>99</v>
      </c>
      <c r="D5" s="134"/>
      <c r="E5" s="133" t="s">
        <v>87</v>
      </c>
      <c r="F5" s="134"/>
      <c r="G5" s="151"/>
      <c r="H5" s="143" t="s">
        <v>66</v>
      </c>
      <c r="I5" s="143" t="s">
        <v>67</v>
      </c>
      <c r="J5" s="143" t="s">
        <v>68</v>
      </c>
      <c r="K5" s="143" t="s">
        <v>69</v>
      </c>
      <c r="L5" s="135" t="s">
        <v>76</v>
      </c>
      <c r="M5" s="137" t="s">
        <v>65</v>
      </c>
      <c r="N5" s="138"/>
      <c r="O5" s="138"/>
      <c r="P5" s="139"/>
      <c r="Q5" s="140" t="s">
        <v>76</v>
      </c>
      <c r="R5" s="137" t="s">
        <v>65</v>
      </c>
      <c r="S5" s="138"/>
      <c r="T5" s="138"/>
      <c r="U5" s="139"/>
    </row>
    <row r="6" spans="1:21" s="21" customFormat="1" x14ac:dyDescent="0.2">
      <c r="A6" s="144"/>
      <c r="B6" s="145"/>
      <c r="C6" s="19" t="s">
        <v>72</v>
      </c>
      <c r="D6" s="19" t="s">
        <v>75</v>
      </c>
      <c r="E6" s="19" t="s">
        <v>72</v>
      </c>
      <c r="F6" s="19" t="s">
        <v>75</v>
      </c>
      <c r="G6" s="151"/>
      <c r="H6" s="143"/>
      <c r="I6" s="143"/>
      <c r="J6" s="143"/>
      <c r="K6" s="143"/>
      <c r="L6" s="136"/>
      <c r="M6" s="47" t="s">
        <v>66</v>
      </c>
      <c r="N6" s="47" t="s">
        <v>67</v>
      </c>
      <c r="O6" s="47" t="s">
        <v>68</v>
      </c>
      <c r="P6" s="47" t="s">
        <v>69</v>
      </c>
      <c r="Q6" s="141"/>
      <c r="R6" s="47" t="s">
        <v>66</v>
      </c>
      <c r="S6" s="47" t="s">
        <v>67</v>
      </c>
      <c r="T6" s="47" t="s">
        <v>68</v>
      </c>
      <c r="U6" s="47" t="s">
        <v>69</v>
      </c>
    </row>
    <row r="7" spans="1:21" ht="15" x14ac:dyDescent="0.2">
      <c r="A7" s="22">
        <v>1</v>
      </c>
      <c r="B7" s="1" t="s">
        <v>2</v>
      </c>
      <c r="C7" s="45">
        <v>222</v>
      </c>
      <c r="D7" s="45">
        <v>8167</v>
      </c>
      <c r="E7" s="23">
        <f t="shared" ref="E7:E70" si="0">C7/(C7+D7)</f>
        <v>2.6463225652640362E-2</v>
      </c>
      <c r="F7" s="23">
        <f t="shared" ref="F7:F70" si="1">1-E7</f>
        <v>0.97353677434735963</v>
      </c>
      <c r="G7" s="60"/>
      <c r="H7" s="24">
        <f>ROUND(G7/4,2)</f>
        <v>0</v>
      </c>
      <c r="I7" s="24">
        <f>H7</f>
        <v>0</v>
      </c>
      <c r="J7" s="24">
        <f>H7</f>
        <v>0</v>
      </c>
      <c r="K7" s="24">
        <f>G7-H7-I7-J7</f>
        <v>0</v>
      </c>
      <c r="L7" s="24">
        <f>ROUND(G7*E7,2)</f>
        <v>0</v>
      </c>
      <c r="M7" s="24">
        <f>ROUND(H7*E7,2)</f>
        <v>0</v>
      </c>
      <c r="N7" s="24">
        <f>ROUND(I7*E7,2)</f>
        <v>0</v>
      </c>
      <c r="O7" s="24">
        <f>ROUND(J7*E7,2)</f>
        <v>0</v>
      </c>
      <c r="P7" s="24">
        <f t="shared" ref="P7:P70" si="2">L7-M7-N7-O7</f>
        <v>0</v>
      </c>
      <c r="Q7" s="24">
        <f>R7+S7+T7+U7</f>
        <v>0</v>
      </c>
      <c r="R7" s="24">
        <f t="shared" ref="R7:R38" si="3">H7-M7</f>
        <v>0</v>
      </c>
      <c r="S7" s="24">
        <f t="shared" ref="S7:S38" si="4">I7-N7</f>
        <v>0</v>
      </c>
      <c r="T7" s="24">
        <f t="shared" ref="T7:T38" si="5">J7-O7</f>
        <v>0</v>
      </c>
      <c r="U7" s="24">
        <f t="shared" ref="U7:U38" si="6">K7-P7</f>
        <v>0</v>
      </c>
    </row>
    <row r="8" spans="1:21" ht="15" x14ac:dyDescent="0.2">
      <c r="A8" s="22">
        <v>2</v>
      </c>
      <c r="B8" s="1" t="s">
        <v>3</v>
      </c>
      <c r="C8" s="45">
        <v>1082</v>
      </c>
      <c r="D8" s="45">
        <v>13789</v>
      </c>
      <c r="E8" s="23">
        <f t="shared" si="0"/>
        <v>7.2759061260170801E-2</v>
      </c>
      <c r="F8" s="23">
        <f t="shared" si="1"/>
        <v>0.92724093873982916</v>
      </c>
      <c r="G8" s="60"/>
      <c r="H8" s="24">
        <f t="shared" ref="H8:H71" si="7">ROUND(G8/4,2)</f>
        <v>0</v>
      </c>
      <c r="I8" s="24">
        <f t="shared" ref="I8:I71" si="8">H8</f>
        <v>0</v>
      </c>
      <c r="J8" s="24">
        <f t="shared" ref="J8:J71" si="9">H8</f>
        <v>0</v>
      </c>
      <c r="K8" s="24">
        <f t="shared" ref="K8:K71" si="10">G8-H8-I8-J8</f>
        <v>0</v>
      </c>
      <c r="L8" s="24">
        <f t="shared" ref="L8:L71" si="11">ROUND(G8*E8,2)</f>
        <v>0</v>
      </c>
      <c r="M8" s="24">
        <f t="shared" ref="M8:M71" si="12">ROUND(H8*E8,2)</f>
        <v>0</v>
      </c>
      <c r="N8" s="24">
        <f t="shared" ref="N8:N71" si="13">ROUND(I8*E8,2)</f>
        <v>0</v>
      </c>
      <c r="O8" s="24">
        <f t="shared" ref="O8:O71" si="14">ROUND(J8*E8,2)</f>
        <v>0</v>
      </c>
      <c r="P8" s="24">
        <f t="shared" si="2"/>
        <v>0</v>
      </c>
      <c r="Q8" s="24">
        <f t="shared" ref="Q8:Q71" si="15">R8+S8+T8+U8</f>
        <v>0</v>
      </c>
      <c r="R8" s="24">
        <f t="shared" si="3"/>
        <v>0</v>
      </c>
      <c r="S8" s="24">
        <f t="shared" si="4"/>
        <v>0</v>
      </c>
      <c r="T8" s="24">
        <f t="shared" si="5"/>
        <v>0</v>
      </c>
      <c r="U8" s="24">
        <f t="shared" si="6"/>
        <v>0</v>
      </c>
    </row>
    <row r="9" spans="1:21" ht="15" x14ac:dyDescent="0.2">
      <c r="A9" s="22">
        <v>3</v>
      </c>
      <c r="B9" s="1" t="s">
        <v>4</v>
      </c>
      <c r="C9" s="45">
        <v>17087</v>
      </c>
      <c r="D9" s="45">
        <v>474</v>
      </c>
      <c r="E9" s="23">
        <f t="shared" si="0"/>
        <v>0.97300837082170721</v>
      </c>
      <c r="F9" s="23">
        <f t="shared" si="1"/>
        <v>2.6991629178292786E-2</v>
      </c>
      <c r="G9" s="60"/>
      <c r="H9" s="24">
        <f t="shared" si="7"/>
        <v>0</v>
      </c>
      <c r="I9" s="24">
        <f t="shared" si="8"/>
        <v>0</v>
      </c>
      <c r="J9" s="24">
        <f t="shared" si="9"/>
        <v>0</v>
      </c>
      <c r="K9" s="24">
        <f t="shared" si="10"/>
        <v>0</v>
      </c>
      <c r="L9" s="24">
        <f t="shared" si="11"/>
        <v>0</v>
      </c>
      <c r="M9" s="24">
        <f t="shared" si="12"/>
        <v>0</v>
      </c>
      <c r="N9" s="24">
        <f t="shared" si="13"/>
        <v>0</v>
      </c>
      <c r="O9" s="24">
        <f t="shared" si="14"/>
        <v>0</v>
      </c>
      <c r="P9" s="24">
        <f t="shared" si="2"/>
        <v>0</v>
      </c>
      <c r="Q9" s="24">
        <f t="shared" si="15"/>
        <v>0</v>
      </c>
      <c r="R9" s="24">
        <f t="shared" si="3"/>
        <v>0</v>
      </c>
      <c r="S9" s="24">
        <f t="shared" si="4"/>
        <v>0</v>
      </c>
      <c r="T9" s="24">
        <f t="shared" si="5"/>
        <v>0</v>
      </c>
      <c r="U9" s="24">
        <f t="shared" si="6"/>
        <v>0</v>
      </c>
    </row>
    <row r="10" spans="1:21" ht="15" x14ac:dyDescent="0.2">
      <c r="A10" s="22">
        <v>4</v>
      </c>
      <c r="B10" s="1" t="s">
        <v>5</v>
      </c>
      <c r="C10" s="45">
        <v>1390</v>
      </c>
      <c r="D10" s="45">
        <v>11159</v>
      </c>
      <c r="E10" s="23">
        <f t="shared" si="0"/>
        <v>0.11076579807155949</v>
      </c>
      <c r="F10" s="23">
        <f t="shared" si="1"/>
        <v>0.88923420192844049</v>
      </c>
      <c r="G10" s="60"/>
      <c r="H10" s="24">
        <f t="shared" si="7"/>
        <v>0</v>
      </c>
      <c r="I10" s="24">
        <f t="shared" si="8"/>
        <v>0</v>
      </c>
      <c r="J10" s="24">
        <f t="shared" si="9"/>
        <v>0</v>
      </c>
      <c r="K10" s="24">
        <f t="shared" si="10"/>
        <v>0</v>
      </c>
      <c r="L10" s="24">
        <f t="shared" si="11"/>
        <v>0</v>
      </c>
      <c r="M10" s="24">
        <f t="shared" si="12"/>
        <v>0</v>
      </c>
      <c r="N10" s="24">
        <f t="shared" si="13"/>
        <v>0</v>
      </c>
      <c r="O10" s="24">
        <f t="shared" si="14"/>
        <v>0</v>
      </c>
      <c r="P10" s="24">
        <f t="shared" si="2"/>
        <v>0</v>
      </c>
      <c r="Q10" s="24">
        <f t="shared" si="15"/>
        <v>0</v>
      </c>
      <c r="R10" s="24">
        <f t="shared" si="3"/>
        <v>0</v>
      </c>
      <c r="S10" s="24">
        <f t="shared" si="4"/>
        <v>0</v>
      </c>
      <c r="T10" s="24">
        <f t="shared" si="5"/>
        <v>0</v>
      </c>
      <c r="U10" s="24">
        <f t="shared" si="6"/>
        <v>0</v>
      </c>
    </row>
    <row r="11" spans="1:21" ht="15" x14ac:dyDescent="0.2">
      <c r="A11" s="22">
        <v>5</v>
      </c>
      <c r="B11" s="1" t="s">
        <v>6</v>
      </c>
      <c r="C11" s="45">
        <v>4114</v>
      </c>
      <c r="D11" s="45">
        <v>21091</v>
      </c>
      <c r="E11" s="23">
        <f t="shared" si="0"/>
        <v>0.16322158301924222</v>
      </c>
      <c r="F11" s="23">
        <f t="shared" si="1"/>
        <v>0.83677841698075772</v>
      </c>
      <c r="G11" s="60"/>
      <c r="H11" s="24">
        <f t="shared" si="7"/>
        <v>0</v>
      </c>
      <c r="I11" s="24">
        <f t="shared" si="8"/>
        <v>0</v>
      </c>
      <c r="J11" s="24">
        <f t="shared" si="9"/>
        <v>0</v>
      </c>
      <c r="K11" s="24">
        <f t="shared" si="10"/>
        <v>0</v>
      </c>
      <c r="L11" s="24">
        <f t="shared" si="11"/>
        <v>0</v>
      </c>
      <c r="M11" s="24">
        <f t="shared" si="12"/>
        <v>0</v>
      </c>
      <c r="N11" s="24">
        <f t="shared" si="13"/>
        <v>0</v>
      </c>
      <c r="O11" s="24">
        <f t="shared" si="14"/>
        <v>0</v>
      </c>
      <c r="P11" s="24">
        <f t="shared" si="2"/>
        <v>0</v>
      </c>
      <c r="Q11" s="24">
        <f t="shared" si="15"/>
        <v>0</v>
      </c>
      <c r="R11" s="24">
        <f t="shared" si="3"/>
        <v>0</v>
      </c>
      <c r="S11" s="24">
        <f t="shared" si="4"/>
        <v>0</v>
      </c>
      <c r="T11" s="24">
        <f t="shared" si="5"/>
        <v>0</v>
      </c>
      <c r="U11" s="24">
        <f t="shared" si="6"/>
        <v>0</v>
      </c>
    </row>
    <row r="12" spans="1:21" ht="15" x14ac:dyDescent="0.2">
      <c r="A12" s="22">
        <v>6</v>
      </c>
      <c r="B12" s="1" t="s">
        <v>7</v>
      </c>
      <c r="C12" s="45">
        <v>194</v>
      </c>
      <c r="D12" s="45">
        <v>8108</v>
      </c>
      <c r="E12" s="23">
        <f t="shared" si="0"/>
        <v>2.3367863165502288E-2</v>
      </c>
      <c r="F12" s="23">
        <f t="shared" si="1"/>
        <v>0.97663213683449768</v>
      </c>
      <c r="G12" s="60"/>
      <c r="H12" s="24">
        <f t="shared" si="7"/>
        <v>0</v>
      </c>
      <c r="I12" s="24">
        <f t="shared" si="8"/>
        <v>0</v>
      </c>
      <c r="J12" s="24">
        <f t="shared" si="9"/>
        <v>0</v>
      </c>
      <c r="K12" s="24">
        <f t="shared" si="10"/>
        <v>0</v>
      </c>
      <c r="L12" s="24">
        <f t="shared" si="11"/>
        <v>0</v>
      </c>
      <c r="M12" s="24">
        <f t="shared" si="12"/>
        <v>0</v>
      </c>
      <c r="N12" s="24">
        <f t="shared" si="13"/>
        <v>0</v>
      </c>
      <c r="O12" s="24">
        <f t="shared" si="14"/>
        <v>0</v>
      </c>
      <c r="P12" s="24">
        <f t="shared" si="2"/>
        <v>0</v>
      </c>
      <c r="Q12" s="24">
        <f t="shared" si="15"/>
        <v>0</v>
      </c>
      <c r="R12" s="24">
        <f t="shared" si="3"/>
        <v>0</v>
      </c>
      <c r="S12" s="24">
        <f t="shared" si="4"/>
        <v>0</v>
      </c>
      <c r="T12" s="24">
        <f t="shared" si="5"/>
        <v>0</v>
      </c>
      <c r="U12" s="24">
        <f t="shared" si="6"/>
        <v>0</v>
      </c>
    </row>
    <row r="13" spans="1:21" ht="15" x14ac:dyDescent="0.2">
      <c r="A13" s="22">
        <v>7</v>
      </c>
      <c r="B13" s="1" t="s">
        <v>8</v>
      </c>
      <c r="C13" s="45">
        <v>9931</v>
      </c>
      <c r="D13" s="45">
        <v>16516</v>
      </c>
      <c r="E13" s="23">
        <f t="shared" si="0"/>
        <v>0.37550572843800811</v>
      </c>
      <c r="F13" s="23">
        <f t="shared" si="1"/>
        <v>0.62449427156199189</v>
      </c>
      <c r="G13" s="60"/>
      <c r="H13" s="24">
        <f t="shared" si="7"/>
        <v>0</v>
      </c>
      <c r="I13" s="24">
        <f t="shared" si="8"/>
        <v>0</v>
      </c>
      <c r="J13" s="24">
        <f t="shared" si="9"/>
        <v>0</v>
      </c>
      <c r="K13" s="24">
        <f t="shared" si="10"/>
        <v>0</v>
      </c>
      <c r="L13" s="24">
        <f t="shared" si="11"/>
        <v>0</v>
      </c>
      <c r="M13" s="24">
        <f t="shared" si="12"/>
        <v>0</v>
      </c>
      <c r="N13" s="24">
        <f t="shared" si="13"/>
        <v>0</v>
      </c>
      <c r="O13" s="24">
        <f t="shared" si="14"/>
        <v>0</v>
      </c>
      <c r="P13" s="24">
        <f t="shared" si="2"/>
        <v>0</v>
      </c>
      <c r="Q13" s="24">
        <f t="shared" si="15"/>
        <v>0</v>
      </c>
      <c r="R13" s="24">
        <f t="shared" si="3"/>
        <v>0</v>
      </c>
      <c r="S13" s="24">
        <f t="shared" si="4"/>
        <v>0</v>
      </c>
      <c r="T13" s="24">
        <f t="shared" si="5"/>
        <v>0</v>
      </c>
      <c r="U13" s="24">
        <f t="shared" si="6"/>
        <v>0</v>
      </c>
    </row>
    <row r="14" spans="1:21" ht="15" x14ac:dyDescent="0.2">
      <c r="A14" s="22">
        <v>8</v>
      </c>
      <c r="B14" s="1" t="s">
        <v>9</v>
      </c>
      <c r="C14" s="45">
        <v>1017</v>
      </c>
      <c r="D14" s="45">
        <v>19151</v>
      </c>
      <c r="E14" s="23">
        <f t="shared" si="0"/>
        <v>5.0426418088060296E-2</v>
      </c>
      <c r="F14" s="23">
        <f t="shared" si="1"/>
        <v>0.94957358191193975</v>
      </c>
      <c r="G14" s="60"/>
      <c r="H14" s="24">
        <f t="shared" si="7"/>
        <v>0</v>
      </c>
      <c r="I14" s="24">
        <f t="shared" si="8"/>
        <v>0</v>
      </c>
      <c r="J14" s="24">
        <f t="shared" si="9"/>
        <v>0</v>
      </c>
      <c r="K14" s="24">
        <f t="shared" si="10"/>
        <v>0</v>
      </c>
      <c r="L14" s="24">
        <f t="shared" si="11"/>
        <v>0</v>
      </c>
      <c r="M14" s="24">
        <f t="shared" si="12"/>
        <v>0</v>
      </c>
      <c r="N14" s="24">
        <f t="shared" si="13"/>
        <v>0</v>
      </c>
      <c r="O14" s="24">
        <f t="shared" si="14"/>
        <v>0</v>
      </c>
      <c r="P14" s="24">
        <f t="shared" si="2"/>
        <v>0</v>
      </c>
      <c r="Q14" s="24">
        <f t="shared" si="15"/>
        <v>0</v>
      </c>
      <c r="R14" s="24">
        <f t="shared" si="3"/>
        <v>0</v>
      </c>
      <c r="S14" s="24">
        <f t="shared" si="4"/>
        <v>0</v>
      </c>
      <c r="T14" s="24">
        <f t="shared" si="5"/>
        <v>0</v>
      </c>
      <c r="U14" s="24">
        <f t="shared" si="6"/>
        <v>0</v>
      </c>
    </row>
    <row r="15" spans="1:21" ht="15" x14ac:dyDescent="0.2">
      <c r="A15" s="22">
        <v>9</v>
      </c>
      <c r="B15" s="1" t="s">
        <v>10</v>
      </c>
      <c r="C15" s="45">
        <v>42487</v>
      </c>
      <c r="D15" s="45">
        <v>4862</v>
      </c>
      <c r="E15" s="23">
        <f t="shared" si="0"/>
        <v>0.89731567720543204</v>
      </c>
      <c r="F15" s="23">
        <f t="shared" si="1"/>
        <v>0.10268432279456796</v>
      </c>
      <c r="G15" s="60">
        <v>34654779.780000001</v>
      </c>
      <c r="H15" s="24">
        <f t="shared" si="7"/>
        <v>8663694.9499999993</v>
      </c>
      <c r="I15" s="24">
        <f t="shared" si="8"/>
        <v>8663694.9499999993</v>
      </c>
      <c r="J15" s="24">
        <f t="shared" si="9"/>
        <v>8663694.9499999993</v>
      </c>
      <c r="K15" s="24">
        <f t="shared" si="10"/>
        <v>8663694.9300000034</v>
      </c>
      <c r="L15" s="24">
        <f t="shared" si="11"/>
        <v>31096277.190000001</v>
      </c>
      <c r="M15" s="24">
        <f t="shared" si="12"/>
        <v>7774069.2999999998</v>
      </c>
      <c r="N15" s="24">
        <f t="shared" si="13"/>
        <v>7774069.2999999998</v>
      </c>
      <c r="O15" s="24">
        <f t="shared" si="14"/>
        <v>7774069.2999999998</v>
      </c>
      <c r="P15" s="24">
        <f t="shared" si="2"/>
        <v>7774069.29</v>
      </c>
      <c r="Q15" s="24">
        <f t="shared" si="15"/>
        <v>3558502.5900000017</v>
      </c>
      <c r="R15" s="24">
        <f t="shared" si="3"/>
        <v>889625.64999999944</v>
      </c>
      <c r="S15" s="24">
        <f t="shared" si="4"/>
        <v>889625.64999999944</v>
      </c>
      <c r="T15" s="24">
        <f t="shared" si="5"/>
        <v>889625.64999999944</v>
      </c>
      <c r="U15" s="24">
        <f t="shared" si="6"/>
        <v>889625.64000000339</v>
      </c>
    </row>
    <row r="16" spans="1:21" ht="15.75" customHeight="1" x14ac:dyDescent="0.2">
      <c r="A16" s="22">
        <v>10</v>
      </c>
      <c r="B16" s="1" t="s">
        <v>54</v>
      </c>
      <c r="C16" s="45">
        <v>2504</v>
      </c>
      <c r="D16" s="45">
        <v>26391</v>
      </c>
      <c r="E16" s="23">
        <f t="shared" si="0"/>
        <v>8.6658591451808265E-2</v>
      </c>
      <c r="F16" s="23">
        <f t="shared" si="1"/>
        <v>0.91334140854819168</v>
      </c>
      <c r="G16" s="60"/>
      <c r="H16" s="24">
        <f t="shared" si="7"/>
        <v>0</v>
      </c>
      <c r="I16" s="24">
        <f t="shared" si="8"/>
        <v>0</v>
      </c>
      <c r="J16" s="24">
        <f t="shared" si="9"/>
        <v>0</v>
      </c>
      <c r="K16" s="24">
        <f t="shared" si="10"/>
        <v>0</v>
      </c>
      <c r="L16" s="24">
        <f t="shared" si="11"/>
        <v>0</v>
      </c>
      <c r="M16" s="24">
        <f t="shared" si="12"/>
        <v>0</v>
      </c>
      <c r="N16" s="24">
        <f t="shared" si="13"/>
        <v>0</v>
      </c>
      <c r="O16" s="24">
        <f t="shared" si="14"/>
        <v>0</v>
      </c>
      <c r="P16" s="24">
        <f t="shared" si="2"/>
        <v>0</v>
      </c>
      <c r="Q16" s="24">
        <f t="shared" si="15"/>
        <v>0</v>
      </c>
      <c r="R16" s="24">
        <f t="shared" si="3"/>
        <v>0</v>
      </c>
      <c r="S16" s="24">
        <f t="shared" si="4"/>
        <v>0</v>
      </c>
      <c r="T16" s="24">
        <f t="shared" si="5"/>
        <v>0</v>
      </c>
      <c r="U16" s="24">
        <f t="shared" si="6"/>
        <v>0</v>
      </c>
    </row>
    <row r="17" spans="1:21" ht="15" x14ac:dyDescent="0.2">
      <c r="A17" s="22">
        <v>11</v>
      </c>
      <c r="B17" s="1" t="s">
        <v>11</v>
      </c>
      <c r="C17" s="45">
        <v>13349</v>
      </c>
      <c r="D17" s="45">
        <v>623</v>
      </c>
      <c r="E17" s="23">
        <f t="shared" si="0"/>
        <v>0.95541082164328661</v>
      </c>
      <c r="F17" s="23">
        <f t="shared" si="1"/>
        <v>4.4589178356713388E-2</v>
      </c>
      <c r="G17" s="60"/>
      <c r="H17" s="24">
        <f t="shared" si="7"/>
        <v>0</v>
      </c>
      <c r="I17" s="24">
        <f t="shared" si="8"/>
        <v>0</v>
      </c>
      <c r="J17" s="24">
        <f t="shared" si="9"/>
        <v>0</v>
      </c>
      <c r="K17" s="24">
        <f t="shared" si="10"/>
        <v>0</v>
      </c>
      <c r="L17" s="24">
        <f t="shared" si="11"/>
        <v>0</v>
      </c>
      <c r="M17" s="24">
        <f t="shared" si="12"/>
        <v>0</v>
      </c>
      <c r="N17" s="24">
        <f t="shared" si="13"/>
        <v>0</v>
      </c>
      <c r="O17" s="24">
        <f t="shared" si="14"/>
        <v>0</v>
      </c>
      <c r="P17" s="24">
        <f t="shared" si="2"/>
        <v>0</v>
      </c>
      <c r="Q17" s="24">
        <f t="shared" si="15"/>
        <v>0</v>
      </c>
      <c r="R17" s="24">
        <f t="shared" si="3"/>
        <v>0</v>
      </c>
      <c r="S17" s="24">
        <f t="shared" si="4"/>
        <v>0</v>
      </c>
      <c r="T17" s="24">
        <f t="shared" si="5"/>
        <v>0</v>
      </c>
      <c r="U17" s="24">
        <f t="shared" si="6"/>
        <v>0</v>
      </c>
    </row>
    <row r="18" spans="1:21" ht="15" x14ac:dyDescent="0.2">
      <c r="A18" s="22">
        <v>12</v>
      </c>
      <c r="B18" s="1" t="s">
        <v>12</v>
      </c>
      <c r="C18" s="45">
        <v>5281</v>
      </c>
      <c r="D18" s="45">
        <v>10241</v>
      </c>
      <c r="E18" s="23">
        <f t="shared" si="0"/>
        <v>0.34022677490014175</v>
      </c>
      <c r="F18" s="23">
        <f t="shared" si="1"/>
        <v>0.65977322509985825</v>
      </c>
      <c r="G18" s="60"/>
      <c r="H18" s="24">
        <f t="shared" si="7"/>
        <v>0</v>
      </c>
      <c r="I18" s="24">
        <f t="shared" si="8"/>
        <v>0</v>
      </c>
      <c r="J18" s="24">
        <f t="shared" si="9"/>
        <v>0</v>
      </c>
      <c r="K18" s="24">
        <f t="shared" si="10"/>
        <v>0</v>
      </c>
      <c r="L18" s="24">
        <f t="shared" si="11"/>
        <v>0</v>
      </c>
      <c r="M18" s="24">
        <f t="shared" si="12"/>
        <v>0</v>
      </c>
      <c r="N18" s="24">
        <f t="shared" si="13"/>
        <v>0</v>
      </c>
      <c r="O18" s="24">
        <f t="shared" si="14"/>
        <v>0</v>
      </c>
      <c r="P18" s="24">
        <f t="shared" si="2"/>
        <v>0</v>
      </c>
      <c r="Q18" s="24">
        <f t="shared" si="15"/>
        <v>0</v>
      </c>
      <c r="R18" s="24">
        <f t="shared" si="3"/>
        <v>0</v>
      </c>
      <c r="S18" s="24">
        <f t="shared" si="4"/>
        <v>0</v>
      </c>
      <c r="T18" s="24">
        <f t="shared" si="5"/>
        <v>0</v>
      </c>
      <c r="U18" s="24">
        <f t="shared" si="6"/>
        <v>0</v>
      </c>
    </row>
    <row r="19" spans="1:21" ht="15" x14ac:dyDescent="0.2">
      <c r="A19" s="22">
        <v>13</v>
      </c>
      <c r="B19" s="1" t="s">
        <v>13</v>
      </c>
      <c r="C19" s="45">
        <v>765</v>
      </c>
      <c r="D19" s="45">
        <v>14441</v>
      </c>
      <c r="E19" s="23">
        <f t="shared" si="0"/>
        <v>5.0309088517690385E-2</v>
      </c>
      <c r="F19" s="23">
        <f t="shared" si="1"/>
        <v>0.94969091148230966</v>
      </c>
      <c r="G19" s="60"/>
      <c r="H19" s="24">
        <f t="shared" si="7"/>
        <v>0</v>
      </c>
      <c r="I19" s="24">
        <f t="shared" si="8"/>
        <v>0</v>
      </c>
      <c r="J19" s="24">
        <f t="shared" si="9"/>
        <v>0</v>
      </c>
      <c r="K19" s="24">
        <f t="shared" si="10"/>
        <v>0</v>
      </c>
      <c r="L19" s="24">
        <f t="shared" si="11"/>
        <v>0</v>
      </c>
      <c r="M19" s="24">
        <f t="shared" si="12"/>
        <v>0</v>
      </c>
      <c r="N19" s="24">
        <f t="shared" si="13"/>
        <v>0</v>
      </c>
      <c r="O19" s="24">
        <f t="shared" si="14"/>
        <v>0</v>
      </c>
      <c r="P19" s="24">
        <f t="shared" si="2"/>
        <v>0</v>
      </c>
      <c r="Q19" s="24">
        <f t="shared" si="15"/>
        <v>0</v>
      </c>
      <c r="R19" s="24">
        <f t="shared" si="3"/>
        <v>0</v>
      </c>
      <c r="S19" s="24">
        <f t="shared" si="4"/>
        <v>0</v>
      </c>
      <c r="T19" s="24">
        <f t="shared" si="5"/>
        <v>0</v>
      </c>
      <c r="U19" s="24">
        <f t="shared" si="6"/>
        <v>0</v>
      </c>
    </row>
    <row r="20" spans="1:21" ht="15" x14ac:dyDescent="0.2">
      <c r="A20" s="22">
        <v>14</v>
      </c>
      <c r="B20" s="1" t="s">
        <v>14</v>
      </c>
      <c r="C20" s="45">
        <v>146</v>
      </c>
      <c r="D20" s="45">
        <v>10746</v>
      </c>
      <c r="E20" s="23">
        <f t="shared" si="0"/>
        <v>1.3404333455747338E-2</v>
      </c>
      <c r="F20" s="23">
        <f t="shared" si="1"/>
        <v>0.98659566654425268</v>
      </c>
      <c r="G20" s="60"/>
      <c r="H20" s="24">
        <f t="shared" si="7"/>
        <v>0</v>
      </c>
      <c r="I20" s="24">
        <f t="shared" si="8"/>
        <v>0</v>
      </c>
      <c r="J20" s="24">
        <f t="shared" si="9"/>
        <v>0</v>
      </c>
      <c r="K20" s="24">
        <f t="shared" si="10"/>
        <v>0</v>
      </c>
      <c r="L20" s="24">
        <f t="shared" si="11"/>
        <v>0</v>
      </c>
      <c r="M20" s="24">
        <f t="shared" si="12"/>
        <v>0</v>
      </c>
      <c r="N20" s="24">
        <f t="shared" si="13"/>
        <v>0</v>
      </c>
      <c r="O20" s="24">
        <f t="shared" si="14"/>
        <v>0</v>
      </c>
      <c r="P20" s="24">
        <f t="shared" si="2"/>
        <v>0</v>
      </c>
      <c r="Q20" s="24">
        <f t="shared" si="15"/>
        <v>0</v>
      </c>
      <c r="R20" s="24">
        <f t="shared" si="3"/>
        <v>0</v>
      </c>
      <c r="S20" s="24">
        <f t="shared" si="4"/>
        <v>0</v>
      </c>
      <c r="T20" s="24">
        <f t="shared" si="5"/>
        <v>0</v>
      </c>
      <c r="U20" s="24">
        <f t="shared" si="6"/>
        <v>0</v>
      </c>
    </row>
    <row r="21" spans="1:21" ht="15" x14ac:dyDescent="0.2">
      <c r="A21" s="22">
        <v>15</v>
      </c>
      <c r="B21" s="1" t="s">
        <v>15</v>
      </c>
      <c r="C21" s="45">
        <v>16169</v>
      </c>
      <c r="D21" s="45">
        <v>1386</v>
      </c>
      <c r="E21" s="23">
        <f t="shared" si="0"/>
        <v>0.92104813443463396</v>
      </c>
      <c r="F21" s="23">
        <f t="shared" si="1"/>
        <v>7.8951865565366042E-2</v>
      </c>
      <c r="G21" s="60"/>
      <c r="H21" s="24">
        <f t="shared" si="7"/>
        <v>0</v>
      </c>
      <c r="I21" s="24">
        <f t="shared" si="8"/>
        <v>0</v>
      </c>
      <c r="J21" s="24">
        <f t="shared" si="9"/>
        <v>0</v>
      </c>
      <c r="K21" s="24">
        <f t="shared" si="10"/>
        <v>0</v>
      </c>
      <c r="L21" s="24">
        <f t="shared" si="11"/>
        <v>0</v>
      </c>
      <c r="M21" s="24">
        <f t="shared" si="12"/>
        <v>0</v>
      </c>
      <c r="N21" s="24">
        <f t="shared" si="13"/>
        <v>0</v>
      </c>
      <c r="O21" s="24">
        <f t="shared" si="14"/>
        <v>0</v>
      </c>
      <c r="P21" s="24">
        <f t="shared" si="2"/>
        <v>0</v>
      </c>
      <c r="Q21" s="24">
        <f t="shared" si="15"/>
        <v>0</v>
      </c>
      <c r="R21" s="24">
        <f t="shared" si="3"/>
        <v>0</v>
      </c>
      <c r="S21" s="24">
        <f t="shared" si="4"/>
        <v>0</v>
      </c>
      <c r="T21" s="24">
        <f t="shared" si="5"/>
        <v>0</v>
      </c>
      <c r="U21" s="24">
        <f t="shared" si="6"/>
        <v>0</v>
      </c>
    </row>
    <row r="22" spans="1:21" ht="15" x14ac:dyDescent="0.2">
      <c r="A22" s="22">
        <v>16</v>
      </c>
      <c r="B22" s="1" t="s">
        <v>16</v>
      </c>
      <c r="C22" s="45">
        <v>833</v>
      </c>
      <c r="D22" s="45">
        <v>9705</v>
      </c>
      <c r="E22" s="23">
        <f t="shared" si="0"/>
        <v>7.9047257544126018E-2</v>
      </c>
      <c r="F22" s="23">
        <f t="shared" si="1"/>
        <v>0.920952742455874</v>
      </c>
      <c r="G22" s="60"/>
      <c r="H22" s="24">
        <f t="shared" si="7"/>
        <v>0</v>
      </c>
      <c r="I22" s="24">
        <f t="shared" si="8"/>
        <v>0</v>
      </c>
      <c r="J22" s="24">
        <f t="shared" si="9"/>
        <v>0</v>
      </c>
      <c r="K22" s="24">
        <f t="shared" si="10"/>
        <v>0</v>
      </c>
      <c r="L22" s="24">
        <f t="shared" si="11"/>
        <v>0</v>
      </c>
      <c r="M22" s="24">
        <f t="shared" si="12"/>
        <v>0</v>
      </c>
      <c r="N22" s="24">
        <f t="shared" si="13"/>
        <v>0</v>
      </c>
      <c r="O22" s="24">
        <f t="shared" si="14"/>
        <v>0</v>
      </c>
      <c r="P22" s="24">
        <f t="shared" si="2"/>
        <v>0</v>
      </c>
      <c r="Q22" s="24">
        <f t="shared" si="15"/>
        <v>0</v>
      </c>
      <c r="R22" s="24">
        <f t="shared" si="3"/>
        <v>0</v>
      </c>
      <c r="S22" s="24">
        <f t="shared" si="4"/>
        <v>0</v>
      </c>
      <c r="T22" s="24">
        <f t="shared" si="5"/>
        <v>0</v>
      </c>
      <c r="U22" s="24">
        <f t="shared" si="6"/>
        <v>0</v>
      </c>
    </row>
    <row r="23" spans="1:21" ht="15" x14ac:dyDescent="0.2">
      <c r="A23" s="22">
        <v>17</v>
      </c>
      <c r="B23" s="1" t="s">
        <v>17</v>
      </c>
      <c r="C23" s="45">
        <v>93</v>
      </c>
      <c r="D23" s="45">
        <v>9525</v>
      </c>
      <c r="E23" s="23">
        <f t="shared" si="0"/>
        <v>9.6693699313786657E-3</v>
      </c>
      <c r="F23" s="23">
        <f t="shared" si="1"/>
        <v>0.99033063006862132</v>
      </c>
      <c r="G23" s="60"/>
      <c r="H23" s="24">
        <f t="shared" si="7"/>
        <v>0</v>
      </c>
      <c r="I23" s="24">
        <f t="shared" si="8"/>
        <v>0</v>
      </c>
      <c r="J23" s="24">
        <f t="shared" si="9"/>
        <v>0</v>
      </c>
      <c r="K23" s="24">
        <f t="shared" si="10"/>
        <v>0</v>
      </c>
      <c r="L23" s="24">
        <f t="shared" si="11"/>
        <v>0</v>
      </c>
      <c r="M23" s="24">
        <f t="shared" si="12"/>
        <v>0</v>
      </c>
      <c r="N23" s="24">
        <f t="shared" si="13"/>
        <v>0</v>
      </c>
      <c r="O23" s="24">
        <f t="shared" si="14"/>
        <v>0</v>
      </c>
      <c r="P23" s="24">
        <f t="shared" si="2"/>
        <v>0</v>
      </c>
      <c r="Q23" s="24">
        <f t="shared" si="15"/>
        <v>0</v>
      </c>
      <c r="R23" s="24">
        <f t="shared" si="3"/>
        <v>0</v>
      </c>
      <c r="S23" s="24">
        <f t="shared" si="4"/>
        <v>0</v>
      </c>
      <c r="T23" s="24">
        <f t="shared" si="5"/>
        <v>0</v>
      </c>
      <c r="U23" s="24">
        <f t="shared" si="6"/>
        <v>0</v>
      </c>
    </row>
    <row r="24" spans="1:21" ht="15" x14ac:dyDescent="0.2">
      <c r="A24" s="22">
        <v>18</v>
      </c>
      <c r="B24" s="1" t="s">
        <v>18</v>
      </c>
      <c r="C24" s="45">
        <v>1178</v>
      </c>
      <c r="D24" s="45">
        <v>13087</v>
      </c>
      <c r="E24" s="23">
        <f t="shared" si="0"/>
        <v>8.2579740623904663E-2</v>
      </c>
      <c r="F24" s="23">
        <f t="shared" si="1"/>
        <v>0.91742025937609539</v>
      </c>
      <c r="G24" s="60"/>
      <c r="H24" s="24">
        <f t="shared" si="7"/>
        <v>0</v>
      </c>
      <c r="I24" s="24">
        <f t="shared" si="8"/>
        <v>0</v>
      </c>
      <c r="J24" s="24">
        <f t="shared" si="9"/>
        <v>0</v>
      </c>
      <c r="K24" s="24">
        <f t="shared" si="10"/>
        <v>0</v>
      </c>
      <c r="L24" s="24">
        <f t="shared" si="11"/>
        <v>0</v>
      </c>
      <c r="M24" s="24">
        <f t="shared" si="12"/>
        <v>0</v>
      </c>
      <c r="N24" s="24">
        <f t="shared" si="13"/>
        <v>0</v>
      </c>
      <c r="O24" s="24">
        <f t="shared" si="14"/>
        <v>0</v>
      </c>
      <c r="P24" s="24">
        <f t="shared" si="2"/>
        <v>0</v>
      </c>
      <c r="Q24" s="24">
        <f t="shared" si="15"/>
        <v>0</v>
      </c>
      <c r="R24" s="24">
        <f t="shared" si="3"/>
        <v>0</v>
      </c>
      <c r="S24" s="24">
        <f t="shared" si="4"/>
        <v>0</v>
      </c>
      <c r="T24" s="24">
        <f t="shared" si="5"/>
        <v>0</v>
      </c>
      <c r="U24" s="24">
        <f t="shared" si="6"/>
        <v>0</v>
      </c>
    </row>
    <row r="25" spans="1:21" ht="15" x14ac:dyDescent="0.2">
      <c r="A25" s="22">
        <v>19</v>
      </c>
      <c r="B25" s="1" t="s">
        <v>19</v>
      </c>
      <c r="C25" s="45">
        <v>513</v>
      </c>
      <c r="D25" s="45">
        <v>4928</v>
      </c>
      <c r="E25" s="23">
        <f t="shared" si="0"/>
        <v>9.4284138945046864E-2</v>
      </c>
      <c r="F25" s="23">
        <f t="shared" si="1"/>
        <v>0.90571586105495316</v>
      </c>
      <c r="G25" s="60"/>
      <c r="H25" s="24">
        <f t="shared" si="7"/>
        <v>0</v>
      </c>
      <c r="I25" s="24">
        <f t="shared" si="8"/>
        <v>0</v>
      </c>
      <c r="J25" s="24">
        <f t="shared" si="9"/>
        <v>0</v>
      </c>
      <c r="K25" s="24">
        <f t="shared" si="10"/>
        <v>0</v>
      </c>
      <c r="L25" s="24">
        <f t="shared" si="11"/>
        <v>0</v>
      </c>
      <c r="M25" s="24">
        <f t="shared" si="12"/>
        <v>0</v>
      </c>
      <c r="N25" s="24">
        <f t="shared" si="13"/>
        <v>0</v>
      </c>
      <c r="O25" s="24">
        <f t="shared" si="14"/>
        <v>0</v>
      </c>
      <c r="P25" s="24">
        <f t="shared" si="2"/>
        <v>0</v>
      </c>
      <c r="Q25" s="24">
        <f t="shared" si="15"/>
        <v>0</v>
      </c>
      <c r="R25" s="24">
        <f t="shared" si="3"/>
        <v>0</v>
      </c>
      <c r="S25" s="24">
        <f t="shared" si="4"/>
        <v>0</v>
      </c>
      <c r="T25" s="24">
        <f t="shared" si="5"/>
        <v>0</v>
      </c>
      <c r="U25" s="24">
        <f t="shared" si="6"/>
        <v>0</v>
      </c>
    </row>
    <row r="26" spans="1:21" ht="15" x14ac:dyDescent="0.2">
      <c r="A26" s="22">
        <v>20</v>
      </c>
      <c r="B26" s="1" t="s">
        <v>20</v>
      </c>
      <c r="C26" s="45">
        <v>9717</v>
      </c>
      <c r="D26" s="45">
        <v>14286</v>
      </c>
      <c r="E26" s="23">
        <f t="shared" si="0"/>
        <v>0.40482439695038119</v>
      </c>
      <c r="F26" s="23">
        <f t="shared" si="1"/>
        <v>0.59517560304961881</v>
      </c>
      <c r="G26" s="60"/>
      <c r="H26" s="24">
        <f t="shared" si="7"/>
        <v>0</v>
      </c>
      <c r="I26" s="24">
        <f t="shared" si="8"/>
        <v>0</v>
      </c>
      <c r="J26" s="24">
        <f t="shared" si="9"/>
        <v>0</v>
      </c>
      <c r="K26" s="24">
        <f t="shared" si="10"/>
        <v>0</v>
      </c>
      <c r="L26" s="24">
        <f t="shared" si="11"/>
        <v>0</v>
      </c>
      <c r="M26" s="24">
        <f t="shared" si="12"/>
        <v>0</v>
      </c>
      <c r="N26" s="24">
        <f t="shared" si="13"/>
        <v>0</v>
      </c>
      <c r="O26" s="24">
        <f t="shared" si="14"/>
        <v>0</v>
      </c>
      <c r="P26" s="24">
        <f t="shared" si="2"/>
        <v>0</v>
      </c>
      <c r="Q26" s="24">
        <f t="shared" si="15"/>
        <v>0</v>
      </c>
      <c r="R26" s="24">
        <f t="shared" si="3"/>
        <v>0</v>
      </c>
      <c r="S26" s="24">
        <f t="shared" si="4"/>
        <v>0</v>
      </c>
      <c r="T26" s="24">
        <f t="shared" si="5"/>
        <v>0</v>
      </c>
      <c r="U26" s="24">
        <f t="shared" si="6"/>
        <v>0</v>
      </c>
    </row>
    <row r="27" spans="1:21" ht="15" x14ac:dyDescent="0.2">
      <c r="A27" s="22">
        <v>21</v>
      </c>
      <c r="B27" s="1" t="s">
        <v>21</v>
      </c>
      <c r="C27" s="45">
        <v>1289</v>
      </c>
      <c r="D27" s="45">
        <v>13610</v>
      </c>
      <c r="E27" s="23">
        <f t="shared" si="0"/>
        <v>8.6515873548560301E-2</v>
      </c>
      <c r="F27" s="23">
        <f t="shared" si="1"/>
        <v>0.91348412645143973</v>
      </c>
      <c r="G27" s="60"/>
      <c r="H27" s="24">
        <f t="shared" si="7"/>
        <v>0</v>
      </c>
      <c r="I27" s="24">
        <f t="shared" si="8"/>
        <v>0</v>
      </c>
      <c r="J27" s="24">
        <f t="shared" si="9"/>
        <v>0</v>
      </c>
      <c r="K27" s="24">
        <f t="shared" si="10"/>
        <v>0</v>
      </c>
      <c r="L27" s="24">
        <f t="shared" si="11"/>
        <v>0</v>
      </c>
      <c r="M27" s="24">
        <f t="shared" si="12"/>
        <v>0</v>
      </c>
      <c r="N27" s="24">
        <f t="shared" si="13"/>
        <v>0</v>
      </c>
      <c r="O27" s="24">
        <f t="shared" si="14"/>
        <v>0</v>
      </c>
      <c r="P27" s="24">
        <f t="shared" si="2"/>
        <v>0</v>
      </c>
      <c r="Q27" s="24">
        <f t="shared" si="15"/>
        <v>0</v>
      </c>
      <c r="R27" s="24">
        <f t="shared" si="3"/>
        <v>0</v>
      </c>
      <c r="S27" s="24">
        <f t="shared" si="4"/>
        <v>0</v>
      </c>
      <c r="T27" s="24">
        <f t="shared" si="5"/>
        <v>0</v>
      </c>
      <c r="U27" s="24">
        <f t="shared" si="6"/>
        <v>0</v>
      </c>
    </row>
    <row r="28" spans="1:21" ht="15" x14ac:dyDescent="0.2">
      <c r="A28" s="22">
        <v>22</v>
      </c>
      <c r="B28" s="1" t="s">
        <v>22</v>
      </c>
      <c r="C28" s="45">
        <v>4526</v>
      </c>
      <c r="D28" s="45">
        <v>20779</v>
      </c>
      <c r="E28" s="23">
        <f t="shared" si="0"/>
        <v>0.17885793321477969</v>
      </c>
      <c r="F28" s="23">
        <f t="shared" si="1"/>
        <v>0.82114206678522028</v>
      </c>
      <c r="G28" s="60"/>
      <c r="H28" s="24">
        <f t="shared" si="7"/>
        <v>0</v>
      </c>
      <c r="I28" s="24">
        <f t="shared" si="8"/>
        <v>0</v>
      </c>
      <c r="J28" s="24">
        <f t="shared" si="9"/>
        <v>0</v>
      </c>
      <c r="K28" s="24">
        <f t="shared" si="10"/>
        <v>0</v>
      </c>
      <c r="L28" s="24">
        <f t="shared" si="11"/>
        <v>0</v>
      </c>
      <c r="M28" s="24">
        <f t="shared" si="12"/>
        <v>0</v>
      </c>
      <c r="N28" s="24">
        <f t="shared" si="13"/>
        <v>0</v>
      </c>
      <c r="O28" s="24">
        <f t="shared" si="14"/>
        <v>0</v>
      </c>
      <c r="P28" s="24">
        <f t="shared" si="2"/>
        <v>0</v>
      </c>
      <c r="Q28" s="24">
        <f t="shared" si="15"/>
        <v>0</v>
      </c>
      <c r="R28" s="24">
        <f t="shared" si="3"/>
        <v>0</v>
      </c>
      <c r="S28" s="24">
        <f t="shared" si="4"/>
        <v>0</v>
      </c>
      <c r="T28" s="24">
        <f t="shared" si="5"/>
        <v>0</v>
      </c>
      <c r="U28" s="24">
        <f t="shared" si="6"/>
        <v>0</v>
      </c>
    </row>
    <row r="29" spans="1:21" ht="15" x14ac:dyDescent="0.2">
      <c r="A29" s="22">
        <v>23</v>
      </c>
      <c r="B29" s="1" t="s">
        <v>23</v>
      </c>
      <c r="C29" s="45">
        <v>1276</v>
      </c>
      <c r="D29" s="45">
        <v>16998</v>
      </c>
      <c r="E29" s="23">
        <f t="shared" si="0"/>
        <v>6.9825982269891645E-2</v>
      </c>
      <c r="F29" s="23">
        <f t="shared" si="1"/>
        <v>0.93017401773010833</v>
      </c>
      <c r="G29" s="60"/>
      <c r="H29" s="24">
        <f t="shared" si="7"/>
        <v>0</v>
      </c>
      <c r="I29" s="24">
        <f t="shared" si="8"/>
        <v>0</v>
      </c>
      <c r="J29" s="24">
        <f t="shared" si="9"/>
        <v>0</v>
      </c>
      <c r="K29" s="24">
        <f t="shared" si="10"/>
        <v>0</v>
      </c>
      <c r="L29" s="24">
        <f t="shared" si="11"/>
        <v>0</v>
      </c>
      <c r="M29" s="24">
        <f t="shared" si="12"/>
        <v>0</v>
      </c>
      <c r="N29" s="24">
        <f t="shared" si="13"/>
        <v>0</v>
      </c>
      <c r="O29" s="24">
        <f t="shared" si="14"/>
        <v>0</v>
      </c>
      <c r="P29" s="24">
        <f t="shared" si="2"/>
        <v>0</v>
      </c>
      <c r="Q29" s="24">
        <f t="shared" si="15"/>
        <v>0</v>
      </c>
      <c r="R29" s="24">
        <f t="shared" si="3"/>
        <v>0</v>
      </c>
      <c r="S29" s="24">
        <f t="shared" si="4"/>
        <v>0</v>
      </c>
      <c r="T29" s="24">
        <f t="shared" si="5"/>
        <v>0</v>
      </c>
      <c r="U29" s="24">
        <f t="shared" si="6"/>
        <v>0</v>
      </c>
    </row>
    <row r="30" spans="1:21" ht="15" x14ac:dyDescent="0.2">
      <c r="A30" s="22">
        <v>24</v>
      </c>
      <c r="B30" s="1" t="s">
        <v>24</v>
      </c>
      <c r="C30" s="45">
        <v>2328</v>
      </c>
      <c r="D30" s="45">
        <v>15723</v>
      </c>
      <c r="E30" s="23">
        <f t="shared" si="0"/>
        <v>0.12896792421472494</v>
      </c>
      <c r="F30" s="23">
        <f t="shared" si="1"/>
        <v>0.87103207578527508</v>
      </c>
      <c r="G30" s="60"/>
      <c r="H30" s="24">
        <f t="shared" si="7"/>
        <v>0</v>
      </c>
      <c r="I30" s="24">
        <f t="shared" si="8"/>
        <v>0</v>
      </c>
      <c r="J30" s="24">
        <f t="shared" si="9"/>
        <v>0</v>
      </c>
      <c r="K30" s="24">
        <f t="shared" si="10"/>
        <v>0</v>
      </c>
      <c r="L30" s="24">
        <f t="shared" si="11"/>
        <v>0</v>
      </c>
      <c r="M30" s="24">
        <f t="shared" si="12"/>
        <v>0</v>
      </c>
      <c r="N30" s="24">
        <f t="shared" si="13"/>
        <v>0</v>
      </c>
      <c r="O30" s="24">
        <f t="shared" si="14"/>
        <v>0</v>
      </c>
      <c r="P30" s="24">
        <f t="shared" si="2"/>
        <v>0</v>
      </c>
      <c r="Q30" s="24">
        <f t="shared" si="15"/>
        <v>0</v>
      </c>
      <c r="R30" s="24">
        <f t="shared" si="3"/>
        <v>0</v>
      </c>
      <c r="S30" s="24">
        <f t="shared" si="4"/>
        <v>0</v>
      </c>
      <c r="T30" s="24">
        <f t="shared" si="5"/>
        <v>0</v>
      </c>
      <c r="U30" s="24">
        <f t="shared" si="6"/>
        <v>0</v>
      </c>
    </row>
    <row r="31" spans="1:21" ht="30" x14ac:dyDescent="0.2">
      <c r="A31" s="22">
        <v>25</v>
      </c>
      <c r="B31" s="1" t="s">
        <v>55</v>
      </c>
      <c r="C31" s="45">
        <v>441457</v>
      </c>
      <c r="D31" s="45">
        <v>381037</v>
      </c>
      <c r="E31" s="23">
        <f t="shared" si="0"/>
        <v>0.53672975122006972</v>
      </c>
      <c r="F31" s="23">
        <f t="shared" si="1"/>
        <v>0.46327024877993028</v>
      </c>
      <c r="G31" s="60">
        <v>4983143.96</v>
      </c>
      <c r="H31" s="24">
        <f t="shared" si="7"/>
        <v>1245785.99</v>
      </c>
      <c r="I31" s="24">
        <f t="shared" si="8"/>
        <v>1245785.99</v>
      </c>
      <c r="J31" s="24">
        <f t="shared" si="9"/>
        <v>1245785.99</v>
      </c>
      <c r="K31" s="24">
        <f t="shared" si="10"/>
        <v>1245785.9899999995</v>
      </c>
      <c r="L31" s="24">
        <f t="shared" si="11"/>
        <v>2674601.62</v>
      </c>
      <c r="M31" s="24">
        <f t="shared" si="12"/>
        <v>668650.4</v>
      </c>
      <c r="N31" s="24">
        <f t="shared" si="13"/>
        <v>668650.4</v>
      </c>
      <c r="O31" s="24">
        <f t="shared" si="14"/>
        <v>668650.4</v>
      </c>
      <c r="P31" s="24">
        <f t="shared" si="2"/>
        <v>668650.42000000027</v>
      </c>
      <c r="Q31" s="24">
        <f t="shared" si="15"/>
        <v>2308542.3399999994</v>
      </c>
      <c r="R31" s="24">
        <f t="shared" si="3"/>
        <v>577135.59</v>
      </c>
      <c r="S31" s="24">
        <f t="shared" si="4"/>
        <v>577135.59</v>
      </c>
      <c r="T31" s="24">
        <f t="shared" si="5"/>
        <v>577135.59</v>
      </c>
      <c r="U31" s="24">
        <f t="shared" si="6"/>
        <v>577135.56999999925</v>
      </c>
    </row>
    <row r="32" spans="1:21" ht="30" x14ac:dyDescent="0.2">
      <c r="A32" s="22">
        <v>26</v>
      </c>
      <c r="B32" s="1" t="s">
        <v>56</v>
      </c>
      <c r="C32" s="45">
        <v>95167</v>
      </c>
      <c r="D32" s="45">
        <v>79385</v>
      </c>
      <c r="E32" s="23">
        <f t="shared" si="0"/>
        <v>0.54520715889820803</v>
      </c>
      <c r="F32" s="23">
        <f t="shared" si="1"/>
        <v>0.45479284110179197</v>
      </c>
      <c r="G32" s="60">
        <v>9415683.3399999999</v>
      </c>
      <c r="H32" s="24">
        <f t="shared" si="7"/>
        <v>2353920.84</v>
      </c>
      <c r="I32" s="24">
        <f t="shared" si="8"/>
        <v>2353920.84</v>
      </c>
      <c r="J32" s="24">
        <f t="shared" si="9"/>
        <v>2353920.84</v>
      </c>
      <c r="K32" s="24">
        <f t="shared" si="10"/>
        <v>2353920.8200000003</v>
      </c>
      <c r="L32" s="24">
        <f t="shared" si="11"/>
        <v>5133497.96</v>
      </c>
      <c r="M32" s="24">
        <f t="shared" si="12"/>
        <v>1283374.49</v>
      </c>
      <c r="N32" s="24">
        <f t="shared" si="13"/>
        <v>1283374.49</v>
      </c>
      <c r="O32" s="24">
        <f t="shared" si="14"/>
        <v>1283374.49</v>
      </c>
      <c r="P32" s="24">
        <f t="shared" si="2"/>
        <v>1283374.4899999995</v>
      </c>
      <c r="Q32" s="24">
        <f t="shared" si="15"/>
        <v>4282185.3800000008</v>
      </c>
      <c r="R32" s="24">
        <f t="shared" si="3"/>
        <v>1070546.3499999999</v>
      </c>
      <c r="S32" s="24">
        <f t="shared" si="4"/>
        <v>1070546.3499999999</v>
      </c>
      <c r="T32" s="24">
        <f t="shared" si="5"/>
        <v>1070546.3499999999</v>
      </c>
      <c r="U32" s="24">
        <f t="shared" si="6"/>
        <v>1070546.3300000008</v>
      </c>
    </row>
    <row r="33" spans="1:21" ht="30" x14ac:dyDescent="0.2">
      <c r="A33" s="22">
        <v>27</v>
      </c>
      <c r="B33" s="1" t="s">
        <v>25</v>
      </c>
      <c r="C33" s="45">
        <v>441457</v>
      </c>
      <c r="D33" s="45">
        <v>381037</v>
      </c>
      <c r="E33" s="23">
        <f t="shared" si="0"/>
        <v>0.53672975122006972</v>
      </c>
      <c r="F33" s="23">
        <f t="shared" si="1"/>
        <v>0.46327024877993028</v>
      </c>
      <c r="G33" s="60">
        <v>24308786.170000002</v>
      </c>
      <c r="H33" s="24">
        <f t="shared" si="7"/>
        <v>6077196.54</v>
      </c>
      <c r="I33" s="24">
        <f t="shared" si="8"/>
        <v>6077196.54</v>
      </c>
      <c r="J33" s="24">
        <f t="shared" si="9"/>
        <v>6077196.54</v>
      </c>
      <c r="K33" s="24">
        <f t="shared" si="10"/>
        <v>6077196.5500000035</v>
      </c>
      <c r="L33" s="24">
        <f t="shared" si="11"/>
        <v>13047248.75</v>
      </c>
      <c r="M33" s="24">
        <f t="shared" si="12"/>
        <v>3261812.19</v>
      </c>
      <c r="N33" s="24">
        <f t="shared" si="13"/>
        <v>3261812.19</v>
      </c>
      <c r="O33" s="24">
        <f t="shared" si="14"/>
        <v>3261812.19</v>
      </c>
      <c r="P33" s="24">
        <f t="shared" si="2"/>
        <v>3261812.1800000011</v>
      </c>
      <c r="Q33" s="24">
        <f t="shared" si="15"/>
        <v>11261537.420000004</v>
      </c>
      <c r="R33" s="24">
        <f t="shared" si="3"/>
        <v>2815384.35</v>
      </c>
      <c r="S33" s="24">
        <f t="shared" si="4"/>
        <v>2815384.35</v>
      </c>
      <c r="T33" s="24">
        <f t="shared" si="5"/>
        <v>2815384.35</v>
      </c>
      <c r="U33" s="24">
        <f t="shared" si="6"/>
        <v>2815384.3700000024</v>
      </c>
    </row>
    <row r="34" spans="1:21" ht="30" x14ac:dyDescent="0.2">
      <c r="A34" s="22">
        <v>28</v>
      </c>
      <c r="B34" s="1" t="s">
        <v>57</v>
      </c>
      <c r="C34" s="45">
        <v>441457</v>
      </c>
      <c r="D34" s="45">
        <v>381037</v>
      </c>
      <c r="E34" s="23">
        <f t="shared" si="0"/>
        <v>0.53672975122006972</v>
      </c>
      <c r="F34" s="23">
        <f t="shared" si="1"/>
        <v>0.46327024877993028</v>
      </c>
      <c r="G34" s="60"/>
      <c r="H34" s="24">
        <f t="shared" si="7"/>
        <v>0</v>
      </c>
      <c r="I34" s="24">
        <f t="shared" si="8"/>
        <v>0</v>
      </c>
      <c r="J34" s="24">
        <f t="shared" si="9"/>
        <v>0</v>
      </c>
      <c r="K34" s="24">
        <f t="shared" si="10"/>
        <v>0</v>
      </c>
      <c r="L34" s="24">
        <f t="shared" si="11"/>
        <v>0</v>
      </c>
      <c r="M34" s="24">
        <f t="shared" si="12"/>
        <v>0</v>
      </c>
      <c r="N34" s="24">
        <f t="shared" si="13"/>
        <v>0</v>
      </c>
      <c r="O34" s="24">
        <f t="shared" si="14"/>
        <v>0</v>
      </c>
      <c r="P34" s="24">
        <f t="shared" si="2"/>
        <v>0</v>
      </c>
      <c r="Q34" s="24">
        <f t="shared" si="15"/>
        <v>0</v>
      </c>
      <c r="R34" s="24">
        <f t="shared" si="3"/>
        <v>0</v>
      </c>
      <c r="S34" s="24">
        <f t="shared" si="4"/>
        <v>0</v>
      </c>
      <c r="T34" s="24">
        <f t="shared" si="5"/>
        <v>0</v>
      </c>
      <c r="U34" s="24">
        <f t="shared" si="6"/>
        <v>0</v>
      </c>
    </row>
    <row r="35" spans="1:21" ht="30" x14ac:dyDescent="0.2">
      <c r="A35" s="22">
        <v>29</v>
      </c>
      <c r="B35" s="1" t="s">
        <v>58</v>
      </c>
      <c r="C35" s="45">
        <v>441457</v>
      </c>
      <c r="D35" s="45">
        <v>381037</v>
      </c>
      <c r="E35" s="23">
        <f t="shared" si="0"/>
        <v>0.53672975122006972</v>
      </c>
      <c r="F35" s="23">
        <f t="shared" si="1"/>
        <v>0.46327024877993028</v>
      </c>
      <c r="G35" s="60">
        <v>21590472.18</v>
      </c>
      <c r="H35" s="24">
        <f t="shared" si="7"/>
        <v>5397618.0499999998</v>
      </c>
      <c r="I35" s="24">
        <f t="shared" si="8"/>
        <v>5397618.0499999998</v>
      </c>
      <c r="J35" s="24">
        <f t="shared" si="9"/>
        <v>5397618.0499999998</v>
      </c>
      <c r="K35" s="24">
        <f t="shared" si="10"/>
        <v>5397618.0299999984</v>
      </c>
      <c r="L35" s="24">
        <f t="shared" si="11"/>
        <v>11588248.76</v>
      </c>
      <c r="M35" s="24">
        <f t="shared" si="12"/>
        <v>2897062.19</v>
      </c>
      <c r="N35" s="24">
        <f t="shared" si="13"/>
        <v>2897062.19</v>
      </c>
      <c r="O35" s="24">
        <f t="shared" si="14"/>
        <v>2897062.19</v>
      </c>
      <c r="P35" s="24">
        <f t="shared" si="2"/>
        <v>2897062.1900000009</v>
      </c>
      <c r="Q35" s="24">
        <f t="shared" si="15"/>
        <v>10002223.419999998</v>
      </c>
      <c r="R35" s="24">
        <f t="shared" si="3"/>
        <v>2500555.86</v>
      </c>
      <c r="S35" s="24">
        <f t="shared" si="4"/>
        <v>2500555.86</v>
      </c>
      <c r="T35" s="24">
        <f t="shared" si="5"/>
        <v>2500555.86</v>
      </c>
      <c r="U35" s="24">
        <f t="shared" si="6"/>
        <v>2500555.8399999975</v>
      </c>
    </row>
    <row r="36" spans="1:21" ht="29.25" customHeight="1" x14ac:dyDescent="0.2">
      <c r="A36" s="22">
        <v>30</v>
      </c>
      <c r="B36" s="1" t="s">
        <v>26</v>
      </c>
      <c r="C36" s="45">
        <v>441457</v>
      </c>
      <c r="D36" s="45">
        <v>381037</v>
      </c>
      <c r="E36" s="23">
        <f t="shared" si="0"/>
        <v>0.53672975122006972</v>
      </c>
      <c r="F36" s="23">
        <f t="shared" si="1"/>
        <v>0.46327024877993028</v>
      </c>
      <c r="G36" s="60"/>
      <c r="H36" s="24">
        <f t="shared" si="7"/>
        <v>0</v>
      </c>
      <c r="I36" s="24">
        <f t="shared" si="8"/>
        <v>0</v>
      </c>
      <c r="J36" s="24">
        <f t="shared" si="9"/>
        <v>0</v>
      </c>
      <c r="K36" s="24">
        <f t="shared" si="10"/>
        <v>0</v>
      </c>
      <c r="L36" s="24">
        <f t="shared" si="11"/>
        <v>0</v>
      </c>
      <c r="M36" s="24">
        <f t="shared" si="12"/>
        <v>0</v>
      </c>
      <c r="N36" s="24">
        <f t="shared" si="13"/>
        <v>0</v>
      </c>
      <c r="O36" s="24">
        <f t="shared" si="14"/>
        <v>0</v>
      </c>
      <c r="P36" s="24">
        <f t="shared" si="2"/>
        <v>0</v>
      </c>
      <c r="Q36" s="24">
        <f t="shared" si="15"/>
        <v>0</v>
      </c>
      <c r="R36" s="24">
        <f t="shared" si="3"/>
        <v>0</v>
      </c>
      <c r="S36" s="24">
        <f t="shared" si="4"/>
        <v>0</v>
      </c>
      <c r="T36" s="24">
        <f t="shared" si="5"/>
        <v>0</v>
      </c>
      <c r="U36" s="24">
        <f t="shared" si="6"/>
        <v>0</v>
      </c>
    </row>
    <row r="37" spans="1:21" ht="30" x14ac:dyDescent="0.2">
      <c r="A37" s="22">
        <v>31</v>
      </c>
      <c r="B37" s="1" t="s">
        <v>27</v>
      </c>
      <c r="C37" s="45">
        <v>441457</v>
      </c>
      <c r="D37" s="45">
        <v>381037</v>
      </c>
      <c r="E37" s="23">
        <f t="shared" si="0"/>
        <v>0.53672975122006972</v>
      </c>
      <c r="F37" s="23">
        <f t="shared" si="1"/>
        <v>0.46327024877993028</v>
      </c>
      <c r="G37" s="60"/>
      <c r="H37" s="24">
        <f t="shared" si="7"/>
        <v>0</v>
      </c>
      <c r="I37" s="24">
        <f t="shared" si="8"/>
        <v>0</v>
      </c>
      <c r="J37" s="24">
        <f t="shared" si="9"/>
        <v>0</v>
      </c>
      <c r="K37" s="24">
        <f t="shared" si="10"/>
        <v>0</v>
      </c>
      <c r="L37" s="24">
        <f t="shared" si="11"/>
        <v>0</v>
      </c>
      <c r="M37" s="24">
        <f t="shared" si="12"/>
        <v>0</v>
      </c>
      <c r="N37" s="24">
        <f t="shared" si="13"/>
        <v>0</v>
      </c>
      <c r="O37" s="24">
        <f t="shared" si="14"/>
        <v>0</v>
      </c>
      <c r="P37" s="24">
        <f t="shared" si="2"/>
        <v>0</v>
      </c>
      <c r="Q37" s="24">
        <f t="shared" si="15"/>
        <v>0</v>
      </c>
      <c r="R37" s="24">
        <f t="shared" si="3"/>
        <v>0</v>
      </c>
      <c r="S37" s="24">
        <f t="shared" si="4"/>
        <v>0</v>
      </c>
      <c r="T37" s="24">
        <f t="shared" si="5"/>
        <v>0</v>
      </c>
      <c r="U37" s="24">
        <f t="shared" si="6"/>
        <v>0</v>
      </c>
    </row>
    <row r="38" spans="1:21" ht="30" x14ac:dyDescent="0.2">
      <c r="A38" s="22">
        <v>32</v>
      </c>
      <c r="B38" s="1" t="s">
        <v>96</v>
      </c>
      <c r="C38" s="45">
        <v>441457</v>
      </c>
      <c r="D38" s="45">
        <v>381037</v>
      </c>
      <c r="E38" s="23">
        <f t="shared" si="0"/>
        <v>0.53672975122006972</v>
      </c>
      <c r="F38" s="23">
        <f t="shared" si="1"/>
        <v>0.46327024877993028</v>
      </c>
      <c r="G38" s="60"/>
      <c r="H38" s="24">
        <f t="shared" si="7"/>
        <v>0</v>
      </c>
      <c r="I38" s="24">
        <f t="shared" si="8"/>
        <v>0</v>
      </c>
      <c r="J38" s="24">
        <f t="shared" si="9"/>
        <v>0</v>
      </c>
      <c r="K38" s="24">
        <f t="shared" si="10"/>
        <v>0</v>
      </c>
      <c r="L38" s="24">
        <f t="shared" si="11"/>
        <v>0</v>
      </c>
      <c r="M38" s="24">
        <f t="shared" si="12"/>
        <v>0</v>
      </c>
      <c r="N38" s="24">
        <f t="shared" si="13"/>
        <v>0</v>
      </c>
      <c r="O38" s="24">
        <f t="shared" si="14"/>
        <v>0</v>
      </c>
      <c r="P38" s="24">
        <f t="shared" si="2"/>
        <v>0</v>
      </c>
      <c r="Q38" s="24">
        <f t="shared" si="15"/>
        <v>0</v>
      </c>
      <c r="R38" s="24">
        <f t="shared" si="3"/>
        <v>0</v>
      </c>
      <c r="S38" s="24">
        <f t="shared" si="4"/>
        <v>0</v>
      </c>
      <c r="T38" s="24">
        <f t="shared" si="5"/>
        <v>0</v>
      </c>
      <c r="U38" s="24">
        <f t="shared" si="6"/>
        <v>0</v>
      </c>
    </row>
    <row r="39" spans="1:21" ht="30" x14ac:dyDescent="0.2">
      <c r="A39" s="22">
        <v>33</v>
      </c>
      <c r="B39" s="1" t="s">
        <v>59</v>
      </c>
      <c r="C39" s="45">
        <v>441457</v>
      </c>
      <c r="D39" s="45">
        <v>381037</v>
      </c>
      <c r="E39" s="23">
        <f t="shared" si="0"/>
        <v>0.53672975122006972</v>
      </c>
      <c r="F39" s="23">
        <f t="shared" si="1"/>
        <v>0.46327024877993028</v>
      </c>
      <c r="G39" s="60"/>
      <c r="H39" s="24">
        <f t="shared" si="7"/>
        <v>0</v>
      </c>
      <c r="I39" s="24">
        <f t="shared" si="8"/>
        <v>0</v>
      </c>
      <c r="J39" s="24">
        <f t="shared" si="9"/>
        <v>0</v>
      </c>
      <c r="K39" s="24">
        <f t="shared" si="10"/>
        <v>0</v>
      </c>
      <c r="L39" s="24">
        <f t="shared" si="11"/>
        <v>0</v>
      </c>
      <c r="M39" s="24">
        <f t="shared" si="12"/>
        <v>0</v>
      </c>
      <c r="N39" s="24">
        <f t="shared" si="13"/>
        <v>0</v>
      </c>
      <c r="O39" s="24">
        <f t="shared" si="14"/>
        <v>0</v>
      </c>
      <c r="P39" s="24">
        <f t="shared" si="2"/>
        <v>0</v>
      </c>
      <c r="Q39" s="24">
        <f t="shared" si="15"/>
        <v>0</v>
      </c>
      <c r="R39" s="24">
        <f t="shared" ref="R39:R70" si="16">H39-M39</f>
        <v>0</v>
      </c>
      <c r="S39" s="24">
        <f t="shared" ref="S39:S70" si="17">I39-N39</f>
        <v>0</v>
      </c>
      <c r="T39" s="24">
        <f t="shared" ref="T39:T70" si="18">J39-O39</f>
        <v>0</v>
      </c>
      <c r="U39" s="24">
        <f t="shared" ref="U39:U70" si="19">K39-P39</f>
        <v>0</v>
      </c>
    </row>
    <row r="40" spans="1:21" ht="30" x14ac:dyDescent="0.2">
      <c r="A40" s="22">
        <v>34</v>
      </c>
      <c r="B40" s="1" t="s">
        <v>28</v>
      </c>
      <c r="C40" s="45">
        <v>441457</v>
      </c>
      <c r="D40" s="45">
        <v>381037</v>
      </c>
      <c r="E40" s="23">
        <f t="shared" si="0"/>
        <v>0.53672975122006972</v>
      </c>
      <c r="F40" s="23">
        <f t="shared" si="1"/>
        <v>0.46327024877993028</v>
      </c>
      <c r="G40" s="60"/>
      <c r="H40" s="24">
        <f t="shared" si="7"/>
        <v>0</v>
      </c>
      <c r="I40" s="24">
        <f t="shared" si="8"/>
        <v>0</v>
      </c>
      <c r="J40" s="24">
        <f t="shared" si="9"/>
        <v>0</v>
      </c>
      <c r="K40" s="24">
        <f t="shared" si="10"/>
        <v>0</v>
      </c>
      <c r="L40" s="24">
        <f t="shared" si="11"/>
        <v>0</v>
      </c>
      <c r="M40" s="24">
        <f t="shared" si="12"/>
        <v>0</v>
      </c>
      <c r="N40" s="24">
        <f t="shared" si="13"/>
        <v>0</v>
      </c>
      <c r="O40" s="24">
        <f t="shared" si="14"/>
        <v>0</v>
      </c>
      <c r="P40" s="24">
        <f t="shared" si="2"/>
        <v>0</v>
      </c>
      <c r="Q40" s="24">
        <f t="shared" si="15"/>
        <v>0</v>
      </c>
      <c r="R40" s="24">
        <f t="shared" si="16"/>
        <v>0</v>
      </c>
      <c r="S40" s="24">
        <f t="shared" si="17"/>
        <v>0</v>
      </c>
      <c r="T40" s="24">
        <f t="shared" si="18"/>
        <v>0</v>
      </c>
      <c r="U40" s="24">
        <f t="shared" si="19"/>
        <v>0</v>
      </c>
    </row>
    <row r="41" spans="1:21" ht="30" x14ac:dyDescent="0.2">
      <c r="A41" s="22">
        <v>35</v>
      </c>
      <c r="B41" s="1" t="s">
        <v>60</v>
      </c>
      <c r="C41" s="3">
        <v>316567</v>
      </c>
      <c r="D41" s="3">
        <v>62005</v>
      </c>
      <c r="E41" s="23">
        <f t="shared" si="0"/>
        <v>0.83621345477214371</v>
      </c>
      <c r="F41" s="23">
        <f t="shared" si="1"/>
        <v>0.16378654522785629</v>
      </c>
      <c r="G41" s="60"/>
      <c r="H41" s="24">
        <f t="shared" si="7"/>
        <v>0</v>
      </c>
      <c r="I41" s="24">
        <f t="shared" si="8"/>
        <v>0</v>
      </c>
      <c r="J41" s="24">
        <f t="shared" si="9"/>
        <v>0</v>
      </c>
      <c r="K41" s="24">
        <f t="shared" si="10"/>
        <v>0</v>
      </c>
      <c r="L41" s="24">
        <f t="shared" si="11"/>
        <v>0</v>
      </c>
      <c r="M41" s="24">
        <f t="shared" si="12"/>
        <v>0</v>
      </c>
      <c r="N41" s="24">
        <f t="shared" si="13"/>
        <v>0</v>
      </c>
      <c r="O41" s="24">
        <f t="shared" si="14"/>
        <v>0</v>
      </c>
      <c r="P41" s="24">
        <f t="shared" si="2"/>
        <v>0</v>
      </c>
      <c r="Q41" s="24">
        <f t="shared" si="15"/>
        <v>0</v>
      </c>
      <c r="R41" s="24">
        <f t="shared" si="16"/>
        <v>0</v>
      </c>
      <c r="S41" s="24">
        <f t="shared" si="17"/>
        <v>0</v>
      </c>
      <c r="T41" s="24">
        <f t="shared" si="18"/>
        <v>0</v>
      </c>
      <c r="U41" s="24">
        <f t="shared" si="19"/>
        <v>0</v>
      </c>
    </row>
    <row r="42" spans="1:21" ht="15" x14ac:dyDescent="0.2">
      <c r="A42" s="22">
        <v>36</v>
      </c>
      <c r="B42" s="1" t="s">
        <v>29</v>
      </c>
      <c r="C42" s="45">
        <v>20296</v>
      </c>
      <c r="D42" s="45">
        <v>7088</v>
      </c>
      <c r="E42" s="23">
        <f t="shared" si="0"/>
        <v>0.74116272275781481</v>
      </c>
      <c r="F42" s="23">
        <f t="shared" si="1"/>
        <v>0.25883727724218519</v>
      </c>
      <c r="G42" s="60"/>
      <c r="H42" s="24">
        <f t="shared" si="7"/>
        <v>0</v>
      </c>
      <c r="I42" s="24">
        <f t="shared" si="8"/>
        <v>0</v>
      </c>
      <c r="J42" s="24">
        <f t="shared" si="9"/>
        <v>0</v>
      </c>
      <c r="K42" s="24">
        <f t="shared" si="10"/>
        <v>0</v>
      </c>
      <c r="L42" s="24">
        <f t="shared" si="11"/>
        <v>0</v>
      </c>
      <c r="M42" s="24">
        <f t="shared" si="12"/>
        <v>0</v>
      </c>
      <c r="N42" s="24">
        <f t="shared" si="13"/>
        <v>0</v>
      </c>
      <c r="O42" s="24">
        <f t="shared" si="14"/>
        <v>0</v>
      </c>
      <c r="P42" s="24">
        <f t="shared" si="2"/>
        <v>0</v>
      </c>
      <c r="Q42" s="24">
        <f t="shared" si="15"/>
        <v>0</v>
      </c>
      <c r="R42" s="24">
        <f t="shared" si="16"/>
        <v>0</v>
      </c>
      <c r="S42" s="24">
        <f t="shared" si="17"/>
        <v>0</v>
      </c>
      <c r="T42" s="24">
        <f t="shared" si="18"/>
        <v>0</v>
      </c>
      <c r="U42" s="24">
        <f t="shared" si="19"/>
        <v>0</v>
      </c>
    </row>
    <row r="43" spans="1:21" ht="15" x14ac:dyDescent="0.2">
      <c r="A43" s="22">
        <v>37</v>
      </c>
      <c r="B43" s="1" t="s">
        <v>30</v>
      </c>
      <c r="C43" s="45">
        <v>60194</v>
      </c>
      <c r="D43" s="45">
        <v>10332</v>
      </c>
      <c r="E43" s="23">
        <f t="shared" si="0"/>
        <v>0.85350083657091003</v>
      </c>
      <c r="F43" s="23">
        <f t="shared" si="1"/>
        <v>0.14649916342908997</v>
      </c>
      <c r="G43" s="60"/>
      <c r="H43" s="24">
        <f t="shared" si="7"/>
        <v>0</v>
      </c>
      <c r="I43" s="24">
        <f t="shared" si="8"/>
        <v>0</v>
      </c>
      <c r="J43" s="24">
        <f t="shared" si="9"/>
        <v>0</v>
      </c>
      <c r="K43" s="24">
        <f t="shared" si="10"/>
        <v>0</v>
      </c>
      <c r="L43" s="24">
        <f t="shared" si="11"/>
        <v>0</v>
      </c>
      <c r="M43" s="24">
        <f t="shared" si="12"/>
        <v>0</v>
      </c>
      <c r="N43" s="24">
        <f t="shared" si="13"/>
        <v>0</v>
      </c>
      <c r="O43" s="24">
        <f t="shared" si="14"/>
        <v>0</v>
      </c>
      <c r="P43" s="24">
        <f t="shared" si="2"/>
        <v>0</v>
      </c>
      <c r="Q43" s="24">
        <f t="shared" si="15"/>
        <v>0</v>
      </c>
      <c r="R43" s="24">
        <f t="shared" si="16"/>
        <v>0</v>
      </c>
      <c r="S43" s="24">
        <f t="shared" si="17"/>
        <v>0</v>
      </c>
      <c r="T43" s="24">
        <f t="shared" si="18"/>
        <v>0</v>
      </c>
      <c r="U43" s="24">
        <f t="shared" si="19"/>
        <v>0</v>
      </c>
    </row>
    <row r="44" spans="1:21" ht="15" x14ac:dyDescent="0.2">
      <c r="A44" s="22">
        <v>38</v>
      </c>
      <c r="B44" s="1" t="s">
        <v>31</v>
      </c>
      <c r="C44" s="45">
        <v>94360</v>
      </c>
      <c r="D44" s="45">
        <v>17577</v>
      </c>
      <c r="E44" s="23">
        <f t="shared" si="0"/>
        <v>0.84297417297229693</v>
      </c>
      <c r="F44" s="23">
        <f t="shared" si="1"/>
        <v>0.15702582702770307</v>
      </c>
      <c r="G44" s="60"/>
      <c r="H44" s="24">
        <f t="shared" si="7"/>
        <v>0</v>
      </c>
      <c r="I44" s="24">
        <f t="shared" si="8"/>
        <v>0</v>
      </c>
      <c r="J44" s="24">
        <f t="shared" si="9"/>
        <v>0</v>
      </c>
      <c r="K44" s="24">
        <f t="shared" si="10"/>
        <v>0</v>
      </c>
      <c r="L44" s="24">
        <f t="shared" si="11"/>
        <v>0</v>
      </c>
      <c r="M44" s="24">
        <f t="shared" si="12"/>
        <v>0</v>
      </c>
      <c r="N44" s="24">
        <f t="shared" si="13"/>
        <v>0</v>
      </c>
      <c r="O44" s="24">
        <f t="shared" si="14"/>
        <v>0</v>
      </c>
      <c r="P44" s="24">
        <f t="shared" si="2"/>
        <v>0</v>
      </c>
      <c r="Q44" s="24">
        <f t="shared" si="15"/>
        <v>0</v>
      </c>
      <c r="R44" s="24">
        <f t="shared" si="16"/>
        <v>0</v>
      </c>
      <c r="S44" s="24">
        <f t="shared" si="17"/>
        <v>0</v>
      </c>
      <c r="T44" s="24">
        <f t="shared" si="18"/>
        <v>0</v>
      </c>
      <c r="U44" s="24">
        <f t="shared" si="19"/>
        <v>0</v>
      </c>
    </row>
    <row r="45" spans="1:21" ht="15" x14ac:dyDescent="0.2">
      <c r="A45" s="22">
        <v>39</v>
      </c>
      <c r="B45" s="1" t="s">
        <v>32</v>
      </c>
      <c r="C45" s="45">
        <v>92101</v>
      </c>
      <c r="D45" s="45">
        <v>20950</v>
      </c>
      <c r="E45" s="23">
        <f t="shared" si="0"/>
        <v>0.81468540747096441</v>
      </c>
      <c r="F45" s="23">
        <f t="shared" si="1"/>
        <v>0.18531459252903559</v>
      </c>
      <c r="G45" s="60"/>
      <c r="H45" s="24">
        <f t="shared" si="7"/>
        <v>0</v>
      </c>
      <c r="I45" s="24">
        <f t="shared" si="8"/>
        <v>0</v>
      </c>
      <c r="J45" s="24">
        <f t="shared" si="9"/>
        <v>0</v>
      </c>
      <c r="K45" s="24">
        <f t="shared" si="10"/>
        <v>0</v>
      </c>
      <c r="L45" s="24">
        <f t="shared" si="11"/>
        <v>0</v>
      </c>
      <c r="M45" s="24">
        <f t="shared" si="12"/>
        <v>0</v>
      </c>
      <c r="N45" s="24">
        <f t="shared" si="13"/>
        <v>0</v>
      </c>
      <c r="O45" s="24">
        <f t="shared" si="14"/>
        <v>0</v>
      </c>
      <c r="P45" s="24">
        <f t="shared" si="2"/>
        <v>0</v>
      </c>
      <c r="Q45" s="24">
        <f t="shared" si="15"/>
        <v>0</v>
      </c>
      <c r="R45" s="24">
        <f t="shared" si="16"/>
        <v>0</v>
      </c>
      <c r="S45" s="24">
        <f t="shared" si="17"/>
        <v>0</v>
      </c>
      <c r="T45" s="24">
        <f t="shared" si="18"/>
        <v>0</v>
      </c>
      <c r="U45" s="24">
        <f t="shared" si="19"/>
        <v>0</v>
      </c>
    </row>
    <row r="46" spans="1:21" ht="30" x14ac:dyDescent="0.2">
      <c r="A46" s="22">
        <v>40</v>
      </c>
      <c r="B46" s="1" t="s">
        <v>33</v>
      </c>
      <c r="C46" s="45">
        <v>95167</v>
      </c>
      <c r="D46" s="45">
        <v>79385</v>
      </c>
      <c r="E46" s="23">
        <f t="shared" si="0"/>
        <v>0.54520715889820803</v>
      </c>
      <c r="F46" s="23">
        <f t="shared" si="1"/>
        <v>0.45479284110179197</v>
      </c>
      <c r="G46" s="60"/>
      <c r="H46" s="24">
        <f t="shared" si="7"/>
        <v>0</v>
      </c>
      <c r="I46" s="24">
        <f t="shared" si="8"/>
        <v>0</v>
      </c>
      <c r="J46" s="24">
        <f t="shared" si="9"/>
        <v>0</v>
      </c>
      <c r="K46" s="24">
        <f t="shared" si="10"/>
        <v>0</v>
      </c>
      <c r="L46" s="24">
        <f t="shared" si="11"/>
        <v>0</v>
      </c>
      <c r="M46" s="24">
        <f t="shared" si="12"/>
        <v>0</v>
      </c>
      <c r="N46" s="24">
        <f t="shared" si="13"/>
        <v>0</v>
      </c>
      <c r="O46" s="24">
        <f t="shared" si="14"/>
        <v>0</v>
      </c>
      <c r="P46" s="24">
        <f t="shared" si="2"/>
        <v>0</v>
      </c>
      <c r="Q46" s="24">
        <f t="shared" si="15"/>
        <v>0</v>
      </c>
      <c r="R46" s="24">
        <f t="shared" si="16"/>
        <v>0</v>
      </c>
      <c r="S46" s="24">
        <f t="shared" si="17"/>
        <v>0</v>
      </c>
      <c r="T46" s="24">
        <f t="shared" si="18"/>
        <v>0</v>
      </c>
      <c r="U46" s="24">
        <f t="shared" si="19"/>
        <v>0</v>
      </c>
    </row>
    <row r="47" spans="1:21" ht="30" x14ac:dyDescent="0.2">
      <c r="A47" s="22">
        <v>41</v>
      </c>
      <c r="B47" s="1" t="s">
        <v>34</v>
      </c>
      <c r="C47" s="45">
        <v>346290</v>
      </c>
      <c r="D47" s="45">
        <v>301652</v>
      </c>
      <c r="E47" s="23">
        <f t="shared" si="0"/>
        <v>0.53444598436279789</v>
      </c>
      <c r="F47" s="23">
        <f t="shared" si="1"/>
        <v>0.46555401563720211</v>
      </c>
      <c r="G47" s="60"/>
      <c r="H47" s="24">
        <f t="shared" si="7"/>
        <v>0</v>
      </c>
      <c r="I47" s="24">
        <f t="shared" si="8"/>
        <v>0</v>
      </c>
      <c r="J47" s="24">
        <f t="shared" si="9"/>
        <v>0</v>
      </c>
      <c r="K47" s="24">
        <f t="shared" si="10"/>
        <v>0</v>
      </c>
      <c r="L47" s="24">
        <f t="shared" si="11"/>
        <v>0</v>
      </c>
      <c r="M47" s="24">
        <f t="shared" si="12"/>
        <v>0</v>
      </c>
      <c r="N47" s="24">
        <f t="shared" si="13"/>
        <v>0</v>
      </c>
      <c r="O47" s="24">
        <f t="shared" si="14"/>
        <v>0</v>
      </c>
      <c r="P47" s="24">
        <f t="shared" si="2"/>
        <v>0</v>
      </c>
      <c r="Q47" s="24">
        <f t="shared" si="15"/>
        <v>0</v>
      </c>
      <c r="R47" s="24">
        <f t="shared" si="16"/>
        <v>0</v>
      </c>
      <c r="S47" s="24">
        <f t="shared" si="17"/>
        <v>0</v>
      </c>
      <c r="T47" s="24">
        <f t="shared" si="18"/>
        <v>0</v>
      </c>
      <c r="U47" s="24">
        <f t="shared" si="19"/>
        <v>0</v>
      </c>
    </row>
    <row r="48" spans="1:21" ht="15" x14ac:dyDescent="0.2">
      <c r="A48" s="22">
        <v>42</v>
      </c>
      <c r="B48" s="1" t="s">
        <v>35</v>
      </c>
      <c r="C48" s="45">
        <v>6169</v>
      </c>
      <c r="D48" s="45">
        <v>8051</v>
      </c>
      <c r="E48" s="23">
        <f t="shared" si="0"/>
        <v>0.43382559774964841</v>
      </c>
      <c r="F48" s="23">
        <f t="shared" si="1"/>
        <v>0.56617440225035165</v>
      </c>
      <c r="G48" s="60"/>
      <c r="H48" s="24">
        <f t="shared" si="7"/>
        <v>0</v>
      </c>
      <c r="I48" s="24">
        <f t="shared" si="8"/>
        <v>0</v>
      </c>
      <c r="J48" s="24">
        <f t="shared" si="9"/>
        <v>0</v>
      </c>
      <c r="K48" s="24">
        <f t="shared" si="10"/>
        <v>0</v>
      </c>
      <c r="L48" s="24">
        <f t="shared" si="11"/>
        <v>0</v>
      </c>
      <c r="M48" s="24">
        <f t="shared" si="12"/>
        <v>0</v>
      </c>
      <c r="N48" s="24">
        <f t="shared" si="13"/>
        <v>0</v>
      </c>
      <c r="O48" s="24">
        <f t="shared" si="14"/>
        <v>0</v>
      </c>
      <c r="P48" s="24">
        <f t="shared" si="2"/>
        <v>0</v>
      </c>
      <c r="Q48" s="24">
        <f t="shared" si="15"/>
        <v>0</v>
      </c>
      <c r="R48" s="24">
        <f t="shared" si="16"/>
        <v>0</v>
      </c>
      <c r="S48" s="24">
        <f t="shared" si="17"/>
        <v>0</v>
      </c>
      <c r="T48" s="24">
        <f t="shared" si="18"/>
        <v>0</v>
      </c>
      <c r="U48" s="24">
        <f t="shared" si="19"/>
        <v>0</v>
      </c>
    </row>
    <row r="49" spans="1:21" ht="30" x14ac:dyDescent="0.2">
      <c r="A49" s="22">
        <v>43</v>
      </c>
      <c r="B49" s="1" t="s">
        <v>36</v>
      </c>
      <c r="C49" s="45">
        <v>39603</v>
      </c>
      <c r="D49" s="45">
        <v>52394</v>
      </c>
      <c r="E49" s="23">
        <f t="shared" si="0"/>
        <v>0.4304814287422416</v>
      </c>
      <c r="F49" s="23">
        <f t="shared" si="1"/>
        <v>0.5695185712577584</v>
      </c>
      <c r="G49" s="60"/>
      <c r="H49" s="24">
        <f t="shared" si="7"/>
        <v>0</v>
      </c>
      <c r="I49" s="24">
        <f t="shared" si="8"/>
        <v>0</v>
      </c>
      <c r="J49" s="24">
        <f t="shared" si="9"/>
        <v>0</v>
      </c>
      <c r="K49" s="24">
        <f t="shared" si="10"/>
        <v>0</v>
      </c>
      <c r="L49" s="24">
        <f t="shared" si="11"/>
        <v>0</v>
      </c>
      <c r="M49" s="24">
        <f t="shared" si="12"/>
        <v>0</v>
      </c>
      <c r="N49" s="24">
        <f t="shared" si="13"/>
        <v>0</v>
      </c>
      <c r="O49" s="24">
        <f t="shared" si="14"/>
        <v>0</v>
      </c>
      <c r="P49" s="24">
        <f t="shared" si="2"/>
        <v>0</v>
      </c>
      <c r="Q49" s="24">
        <f t="shared" si="15"/>
        <v>0</v>
      </c>
      <c r="R49" s="24">
        <f t="shared" si="16"/>
        <v>0</v>
      </c>
      <c r="S49" s="24">
        <f t="shared" si="17"/>
        <v>0</v>
      </c>
      <c r="T49" s="24">
        <f t="shared" si="18"/>
        <v>0</v>
      </c>
      <c r="U49" s="24">
        <f t="shared" si="19"/>
        <v>0</v>
      </c>
    </row>
    <row r="50" spans="1:21" ht="15" x14ac:dyDescent="0.2">
      <c r="A50" s="22">
        <v>44</v>
      </c>
      <c r="B50" s="1" t="s">
        <v>61</v>
      </c>
      <c r="C50" s="45">
        <v>23717</v>
      </c>
      <c r="D50" s="45">
        <v>30057</v>
      </c>
      <c r="E50" s="23">
        <f t="shared" si="0"/>
        <v>0.44104957786290772</v>
      </c>
      <c r="F50" s="23">
        <f t="shared" si="1"/>
        <v>0.55895042213709223</v>
      </c>
      <c r="G50" s="60"/>
      <c r="H50" s="24">
        <f t="shared" si="7"/>
        <v>0</v>
      </c>
      <c r="I50" s="24">
        <f t="shared" si="8"/>
        <v>0</v>
      </c>
      <c r="J50" s="24">
        <f t="shared" si="9"/>
        <v>0</v>
      </c>
      <c r="K50" s="24">
        <f t="shared" si="10"/>
        <v>0</v>
      </c>
      <c r="L50" s="24">
        <f t="shared" si="11"/>
        <v>0</v>
      </c>
      <c r="M50" s="24">
        <f t="shared" si="12"/>
        <v>0</v>
      </c>
      <c r="N50" s="24">
        <f t="shared" si="13"/>
        <v>0</v>
      </c>
      <c r="O50" s="24">
        <f t="shared" si="14"/>
        <v>0</v>
      </c>
      <c r="P50" s="24">
        <f t="shared" si="2"/>
        <v>0</v>
      </c>
      <c r="Q50" s="24">
        <f t="shared" si="15"/>
        <v>0</v>
      </c>
      <c r="R50" s="24">
        <f t="shared" si="16"/>
        <v>0</v>
      </c>
      <c r="S50" s="24">
        <f t="shared" si="17"/>
        <v>0</v>
      </c>
      <c r="T50" s="24">
        <f t="shared" si="18"/>
        <v>0</v>
      </c>
      <c r="U50" s="24">
        <f t="shared" si="19"/>
        <v>0</v>
      </c>
    </row>
    <row r="51" spans="1:21" ht="15" x14ac:dyDescent="0.2">
      <c r="A51" s="22">
        <v>45</v>
      </c>
      <c r="B51" s="1" t="s">
        <v>62</v>
      </c>
      <c r="C51" s="45">
        <v>7129</v>
      </c>
      <c r="D51" s="45">
        <v>1196</v>
      </c>
      <c r="E51" s="23">
        <f t="shared" si="0"/>
        <v>0.85633633633633632</v>
      </c>
      <c r="F51" s="23">
        <f t="shared" si="1"/>
        <v>0.14366366366366368</v>
      </c>
      <c r="G51" s="60">
        <v>9682873.75</v>
      </c>
      <c r="H51" s="24">
        <f t="shared" si="7"/>
        <v>2420718.44</v>
      </c>
      <c r="I51" s="24">
        <f t="shared" si="8"/>
        <v>2420718.44</v>
      </c>
      <c r="J51" s="24">
        <f t="shared" si="9"/>
        <v>2420718.44</v>
      </c>
      <c r="K51" s="24">
        <f t="shared" si="10"/>
        <v>2420718.4300000011</v>
      </c>
      <c r="L51" s="24">
        <f t="shared" si="11"/>
        <v>8291796.6299999999</v>
      </c>
      <c r="M51" s="24">
        <f t="shared" si="12"/>
        <v>2072949.16</v>
      </c>
      <c r="N51" s="24">
        <f t="shared" si="13"/>
        <v>2072949.16</v>
      </c>
      <c r="O51" s="24">
        <f t="shared" si="14"/>
        <v>2072949.16</v>
      </c>
      <c r="P51" s="24">
        <f t="shared" si="2"/>
        <v>2072949.1499999997</v>
      </c>
      <c r="Q51" s="24">
        <f t="shared" si="15"/>
        <v>1391077.1200000015</v>
      </c>
      <c r="R51" s="24">
        <f t="shared" si="16"/>
        <v>347769.28</v>
      </c>
      <c r="S51" s="24">
        <f t="shared" si="17"/>
        <v>347769.28</v>
      </c>
      <c r="T51" s="24">
        <f t="shared" si="18"/>
        <v>347769.28</v>
      </c>
      <c r="U51" s="24">
        <f t="shared" si="19"/>
        <v>347769.28000000142</v>
      </c>
    </row>
    <row r="52" spans="1:21" ht="30" x14ac:dyDescent="0.2">
      <c r="A52" s="22">
        <v>46</v>
      </c>
      <c r="B52" s="1" t="s">
        <v>37</v>
      </c>
      <c r="C52" s="45">
        <v>441457</v>
      </c>
      <c r="D52" s="45">
        <v>381037</v>
      </c>
      <c r="E52" s="23">
        <f t="shared" si="0"/>
        <v>0.53672975122006972</v>
      </c>
      <c r="F52" s="23">
        <f t="shared" si="1"/>
        <v>0.46327024877993028</v>
      </c>
      <c r="G52" s="60"/>
      <c r="H52" s="24">
        <f t="shared" si="7"/>
        <v>0</v>
      </c>
      <c r="I52" s="24">
        <f t="shared" si="8"/>
        <v>0</v>
      </c>
      <c r="J52" s="24">
        <f t="shared" si="9"/>
        <v>0</v>
      </c>
      <c r="K52" s="24">
        <f t="shared" si="10"/>
        <v>0</v>
      </c>
      <c r="L52" s="24">
        <f t="shared" si="11"/>
        <v>0</v>
      </c>
      <c r="M52" s="24">
        <f t="shared" si="12"/>
        <v>0</v>
      </c>
      <c r="N52" s="24">
        <f t="shared" si="13"/>
        <v>0</v>
      </c>
      <c r="O52" s="24">
        <f t="shared" si="14"/>
        <v>0</v>
      </c>
      <c r="P52" s="24">
        <f t="shared" si="2"/>
        <v>0</v>
      </c>
      <c r="Q52" s="24">
        <f t="shared" si="15"/>
        <v>0</v>
      </c>
      <c r="R52" s="24">
        <f t="shared" si="16"/>
        <v>0</v>
      </c>
      <c r="S52" s="24">
        <f t="shared" si="17"/>
        <v>0</v>
      </c>
      <c r="T52" s="24">
        <f t="shared" si="18"/>
        <v>0</v>
      </c>
      <c r="U52" s="24">
        <f t="shared" si="19"/>
        <v>0</v>
      </c>
    </row>
    <row r="53" spans="1:21" ht="15" x14ac:dyDescent="0.2">
      <c r="A53" s="22">
        <v>47</v>
      </c>
      <c r="B53" s="1" t="s">
        <v>38</v>
      </c>
      <c r="C53" s="45">
        <v>441457</v>
      </c>
      <c r="D53" s="45">
        <v>381037</v>
      </c>
      <c r="E53" s="23">
        <f t="shared" si="0"/>
        <v>0.53672975122006972</v>
      </c>
      <c r="F53" s="23">
        <f t="shared" si="1"/>
        <v>0.46327024877993028</v>
      </c>
      <c r="G53" s="60"/>
      <c r="H53" s="24">
        <f t="shared" si="7"/>
        <v>0</v>
      </c>
      <c r="I53" s="24">
        <f t="shared" si="8"/>
        <v>0</v>
      </c>
      <c r="J53" s="24">
        <f t="shared" si="9"/>
        <v>0</v>
      </c>
      <c r="K53" s="24">
        <f t="shared" si="10"/>
        <v>0</v>
      </c>
      <c r="L53" s="24">
        <f t="shared" si="11"/>
        <v>0</v>
      </c>
      <c r="M53" s="24">
        <f t="shared" si="12"/>
        <v>0</v>
      </c>
      <c r="N53" s="24">
        <f t="shared" si="13"/>
        <v>0</v>
      </c>
      <c r="O53" s="24">
        <f t="shared" si="14"/>
        <v>0</v>
      </c>
      <c r="P53" s="24">
        <f t="shared" si="2"/>
        <v>0</v>
      </c>
      <c r="Q53" s="24">
        <f t="shared" si="15"/>
        <v>0</v>
      </c>
      <c r="R53" s="24">
        <f t="shared" si="16"/>
        <v>0</v>
      </c>
      <c r="S53" s="24">
        <f t="shared" si="17"/>
        <v>0</v>
      </c>
      <c r="T53" s="24">
        <f t="shared" si="18"/>
        <v>0</v>
      </c>
      <c r="U53" s="24">
        <f t="shared" si="19"/>
        <v>0</v>
      </c>
    </row>
    <row r="54" spans="1:21" ht="15" x14ac:dyDescent="0.2">
      <c r="A54" s="22">
        <v>48</v>
      </c>
      <c r="B54" s="1" t="s">
        <v>63</v>
      </c>
      <c r="C54" s="45">
        <v>441457</v>
      </c>
      <c r="D54" s="45">
        <v>381037</v>
      </c>
      <c r="E54" s="23">
        <f t="shared" si="0"/>
        <v>0.53672975122006972</v>
      </c>
      <c r="F54" s="23">
        <f t="shared" si="1"/>
        <v>0.46327024877993028</v>
      </c>
      <c r="G54" s="60"/>
      <c r="H54" s="24">
        <f t="shared" si="7"/>
        <v>0</v>
      </c>
      <c r="I54" s="24">
        <f t="shared" si="8"/>
        <v>0</v>
      </c>
      <c r="J54" s="24">
        <f t="shared" si="9"/>
        <v>0</v>
      </c>
      <c r="K54" s="24">
        <f t="shared" si="10"/>
        <v>0</v>
      </c>
      <c r="L54" s="24">
        <f t="shared" si="11"/>
        <v>0</v>
      </c>
      <c r="M54" s="24">
        <f t="shared" si="12"/>
        <v>0</v>
      </c>
      <c r="N54" s="24">
        <f t="shared" si="13"/>
        <v>0</v>
      </c>
      <c r="O54" s="24">
        <f t="shared" si="14"/>
        <v>0</v>
      </c>
      <c r="P54" s="24">
        <f t="shared" si="2"/>
        <v>0</v>
      </c>
      <c r="Q54" s="24">
        <f t="shared" si="15"/>
        <v>0</v>
      </c>
      <c r="R54" s="24">
        <f t="shared" si="16"/>
        <v>0</v>
      </c>
      <c r="S54" s="24">
        <f t="shared" si="17"/>
        <v>0</v>
      </c>
      <c r="T54" s="24">
        <f t="shared" si="18"/>
        <v>0</v>
      </c>
      <c r="U54" s="24">
        <f t="shared" si="19"/>
        <v>0</v>
      </c>
    </row>
    <row r="55" spans="1:21" ht="15" x14ac:dyDescent="0.2">
      <c r="A55" s="22">
        <v>49</v>
      </c>
      <c r="B55" s="1" t="s">
        <v>39</v>
      </c>
      <c r="C55" s="45">
        <v>441457</v>
      </c>
      <c r="D55" s="45">
        <v>381037</v>
      </c>
      <c r="E55" s="23">
        <f t="shared" si="0"/>
        <v>0.53672975122006972</v>
      </c>
      <c r="F55" s="23">
        <f t="shared" si="1"/>
        <v>0.46327024877993028</v>
      </c>
      <c r="G55" s="60"/>
      <c r="H55" s="24">
        <f t="shared" si="7"/>
        <v>0</v>
      </c>
      <c r="I55" s="24">
        <f t="shared" si="8"/>
        <v>0</v>
      </c>
      <c r="J55" s="24">
        <f t="shared" si="9"/>
        <v>0</v>
      </c>
      <c r="K55" s="24">
        <f t="shared" si="10"/>
        <v>0</v>
      </c>
      <c r="L55" s="24">
        <f t="shared" si="11"/>
        <v>0</v>
      </c>
      <c r="M55" s="24">
        <f t="shared" si="12"/>
        <v>0</v>
      </c>
      <c r="N55" s="24">
        <f t="shared" si="13"/>
        <v>0</v>
      </c>
      <c r="O55" s="24">
        <f t="shared" si="14"/>
        <v>0</v>
      </c>
      <c r="P55" s="24">
        <f t="shared" si="2"/>
        <v>0</v>
      </c>
      <c r="Q55" s="24">
        <f t="shared" si="15"/>
        <v>0</v>
      </c>
      <c r="R55" s="24">
        <f t="shared" si="16"/>
        <v>0</v>
      </c>
      <c r="S55" s="24">
        <f t="shared" si="17"/>
        <v>0</v>
      </c>
      <c r="T55" s="24">
        <f t="shared" si="18"/>
        <v>0</v>
      </c>
      <c r="U55" s="24">
        <f t="shared" si="19"/>
        <v>0</v>
      </c>
    </row>
    <row r="56" spans="1:21" ht="15" x14ac:dyDescent="0.2">
      <c r="A56" s="22">
        <v>50</v>
      </c>
      <c r="B56" s="1" t="s">
        <v>40</v>
      </c>
      <c r="C56" s="45">
        <v>441457</v>
      </c>
      <c r="D56" s="45">
        <v>381037</v>
      </c>
      <c r="E56" s="23">
        <f t="shared" si="0"/>
        <v>0.53672975122006972</v>
      </c>
      <c r="F56" s="23">
        <f t="shared" si="1"/>
        <v>0.46327024877993028</v>
      </c>
      <c r="G56" s="60"/>
      <c r="H56" s="24">
        <f t="shared" si="7"/>
        <v>0</v>
      </c>
      <c r="I56" s="24">
        <f t="shared" si="8"/>
        <v>0</v>
      </c>
      <c r="J56" s="24">
        <f t="shared" si="9"/>
        <v>0</v>
      </c>
      <c r="K56" s="24">
        <f t="shared" si="10"/>
        <v>0</v>
      </c>
      <c r="L56" s="24">
        <f t="shared" si="11"/>
        <v>0</v>
      </c>
      <c r="M56" s="24">
        <f t="shared" si="12"/>
        <v>0</v>
      </c>
      <c r="N56" s="24">
        <f t="shared" si="13"/>
        <v>0</v>
      </c>
      <c r="O56" s="24">
        <f t="shared" si="14"/>
        <v>0</v>
      </c>
      <c r="P56" s="24">
        <f t="shared" si="2"/>
        <v>0</v>
      </c>
      <c r="Q56" s="24">
        <f t="shared" si="15"/>
        <v>0</v>
      </c>
      <c r="R56" s="24">
        <f t="shared" si="16"/>
        <v>0</v>
      </c>
      <c r="S56" s="24">
        <f t="shared" si="17"/>
        <v>0</v>
      </c>
      <c r="T56" s="24">
        <f t="shared" si="18"/>
        <v>0</v>
      </c>
      <c r="U56" s="24">
        <f t="shared" si="19"/>
        <v>0</v>
      </c>
    </row>
    <row r="57" spans="1:21" ht="15" x14ac:dyDescent="0.2">
      <c r="A57" s="22">
        <v>51</v>
      </c>
      <c r="B57" s="1" t="s">
        <v>41</v>
      </c>
      <c r="C57" s="45">
        <v>441457</v>
      </c>
      <c r="D57" s="45">
        <v>381037</v>
      </c>
      <c r="E57" s="23">
        <f t="shared" si="0"/>
        <v>0.53672975122006972</v>
      </c>
      <c r="F57" s="23">
        <f t="shared" si="1"/>
        <v>0.46327024877993028</v>
      </c>
      <c r="G57" s="60"/>
      <c r="H57" s="24">
        <f t="shared" si="7"/>
        <v>0</v>
      </c>
      <c r="I57" s="24">
        <f t="shared" si="8"/>
        <v>0</v>
      </c>
      <c r="J57" s="24">
        <f t="shared" si="9"/>
        <v>0</v>
      </c>
      <c r="K57" s="24">
        <f t="shared" si="10"/>
        <v>0</v>
      </c>
      <c r="L57" s="24">
        <f t="shared" si="11"/>
        <v>0</v>
      </c>
      <c r="M57" s="24">
        <f t="shared" si="12"/>
        <v>0</v>
      </c>
      <c r="N57" s="24">
        <f t="shared" si="13"/>
        <v>0</v>
      </c>
      <c r="O57" s="24">
        <f t="shared" si="14"/>
        <v>0</v>
      </c>
      <c r="P57" s="24">
        <f t="shared" si="2"/>
        <v>0</v>
      </c>
      <c r="Q57" s="24">
        <f t="shared" si="15"/>
        <v>0</v>
      </c>
      <c r="R57" s="24">
        <f t="shared" si="16"/>
        <v>0</v>
      </c>
      <c r="S57" s="24">
        <f t="shared" si="17"/>
        <v>0</v>
      </c>
      <c r="T57" s="24">
        <f t="shared" si="18"/>
        <v>0</v>
      </c>
      <c r="U57" s="24">
        <f t="shared" si="19"/>
        <v>0</v>
      </c>
    </row>
    <row r="58" spans="1:21" ht="15" x14ac:dyDescent="0.2">
      <c r="A58" s="22">
        <v>52</v>
      </c>
      <c r="B58" s="1" t="s">
        <v>42</v>
      </c>
      <c r="C58" s="45">
        <v>441457</v>
      </c>
      <c r="D58" s="45">
        <v>381037</v>
      </c>
      <c r="E58" s="23">
        <f t="shared" si="0"/>
        <v>0.53672975122006972</v>
      </c>
      <c r="F58" s="23">
        <f t="shared" si="1"/>
        <v>0.46327024877993028</v>
      </c>
      <c r="G58" s="60"/>
      <c r="H58" s="24">
        <f t="shared" si="7"/>
        <v>0</v>
      </c>
      <c r="I58" s="24">
        <f t="shared" si="8"/>
        <v>0</v>
      </c>
      <c r="J58" s="24">
        <f t="shared" si="9"/>
        <v>0</v>
      </c>
      <c r="K58" s="24">
        <f t="shared" si="10"/>
        <v>0</v>
      </c>
      <c r="L58" s="24">
        <f t="shared" si="11"/>
        <v>0</v>
      </c>
      <c r="M58" s="24">
        <f t="shared" si="12"/>
        <v>0</v>
      </c>
      <c r="N58" s="24">
        <f t="shared" si="13"/>
        <v>0</v>
      </c>
      <c r="O58" s="24">
        <f t="shared" si="14"/>
        <v>0</v>
      </c>
      <c r="P58" s="24">
        <f t="shared" si="2"/>
        <v>0</v>
      </c>
      <c r="Q58" s="24">
        <f t="shared" si="15"/>
        <v>0</v>
      </c>
      <c r="R58" s="24">
        <f t="shared" si="16"/>
        <v>0</v>
      </c>
      <c r="S58" s="24">
        <f t="shared" si="17"/>
        <v>0</v>
      </c>
      <c r="T58" s="24">
        <f t="shared" si="18"/>
        <v>0</v>
      </c>
      <c r="U58" s="24">
        <f t="shared" si="19"/>
        <v>0</v>
      </c>
    </row>
    <row r="59" spans="1:21" ht="15" x14ac:dyDescent="0.2">
      <c r="A59" s="22">
        <v>53</v>
      </c>
      <c r="B59" s="1" t="s">
        <v>53</v>
      </c>
      <c r="C59" s="45">
        <v>441457</v>
      </c>
      <c r="D59" s="45">
        <v>381037</v>
      </c>
      <c r="E59" s="23">
        <f t="shared" si="0"/>
        <v>0.53672975122006972</v>
      </c>
      <c r="F59" s="23">
        <f t="shared" si="1"/>
        <v>0.46327024877993028</v>
      </c>
      <c r="G59" s="60"/>
      <c r="H59" s="24">
        <f t="shared" si="7"/>
        <v>0</v>
      </c>
      <c r="I59" s="24">
        <f t="shared" si="8"/>
        <v>0</v>
      </c>
      <c r="J59" s="24">
        <f t="shared" si="9"/>
        <v>0</v>
      </c>
      <c r="K59" s="24">
        <f t="shared" si="10"/>
        <v>0</v>
      </c>
      <c r="L59" s="24">
        <f t="shared" si="11"/>
        <v>0</v>
      </c>
      <c r="M59" s="24">
        <f t="shared" si="12"/>
        <v>0</v>
      </c>
      <c r="N59" s="24">
        <f t="shared" si="13"/>
        <v>0</v>
      </c>
      <c r="O59" s="24">
        <f t="shared" si="14"/>
        <v>0</v>
      </c>
      <c r="P59" s="24">
        <f t="shared" si="2"/>
        <v>0</v>
      </c>
      <c r="Q59" s="24">
        <f t="shared" si="15"/>
        <v>0</v>
      </c>
      <c r="R59" s="24">
        <f t="shared" si="16"/>
        <v>0</v>
      </c>
      <c r="S59" s="24">
        <f t="shared" si="17"/>
        <v>0</v>
      </c>
      <c r="T59" s="24">
        <f t="shared" si="18"/>
        <v>0</v>
      </c>
      <c r="U59" s="24">
        <f t="shared" si="19"/>
        <v>0</v>
      </c>
    </row>
    <row r="60" spans="1:21" ht="15" x14ac:dyDescent="0.2">
      <c r="A60" s="22">
        <v>54</v>
      </c>
      <c r="B60" s="2" t="s">
        <v>88</v>
      </c>
      <c r="C60" s="45">
        <v>441457</v>
      </c>
      <c r="D60" s="45">
        <v>381037</v>
      </c>
      <c r="E60" s="23">
        <f t="shared" si="0"/>
        <v>0.53672975122006972</v>
      </c>
      <c r="F60" s="23">
        <f t="shared" si="1"/>
        <v>0.46327024877993028</v>
      </c>
      <c r="G60" s="60">
        <v>47230602.82</v>
      </c>
      <c r="H60" s="24">
        <f t="shared" si="7"/>
        <v>11807650.710000001</v>
      </c>
      <c r="I60" s="24">
        <f t="shared" si="8"/>
        <v>11807650.710000001</v>
      </c>
      <c r="J60" s="24">
        <f t="shared" si="9"/>
        <v>11807650.710000001</v>
      </c>
      <c r="K60" s="24">
        <f t="shared" si="10"/>
        <v>11807650.689999998</v>
      </c>
      <c r="L60" s="24">
        <f t="shared" si="11"/>
        <v>25350069.699999999</v>
      </c>
      <c r="M60" s="24">
        <f t="shared" si="12"/>
        <v>6337517.4299999997</v>
      </c>
      <c r="N60" s="24">
        <f t="shared" si="13"/>
        <v>6337517.4299999997</v>
      </c>
      <c r="O60" s="24">
        <f t="shared" si="14"/>
        <v>6337517.4299999997</v>
      </c>
      <c r="P60" s="24">
        <f t="shared" si="2"/>
        <v>6337517.4100000001</v>
      </c>
      <c r="Q60" s="24">
        <f t="shared" si="15"/>
        <v>21880533.120000001</v>
      </c>
      <c r="R60" s="24">
        <f t="shared" si="16"/>
        <v>5470133.2800000012</v>
      </c>
      <c r="S60" s="24">
        <f t="shared" si="17"/>
        <v>5470133.2800000012</v>
      </c>
      <c r="T60" s="24">
        <f t="shared" si="18"/>
        <v>5470133.2800000012</v>
      </c>
      <c r="U60" s="24">
        <f t="shared" si="19"/>
        <v>5470133.2799999975</v>
      </c>
    </row>
    <row r="61" spans="1:21" ht="15" x14ac:dyDescent="0.2">
      <c r="A61" s="22">
        <v>55</v>
      </c>
      <c r="B61" s="1" t="s">
        <v>43</v>
      </c>
      <c r="C61" s="45">
        <v>441457</v>
      </c>
      <c r="D61" s="45">
        <v>381037</v>
      </c>
      <c r="E61" s="23">
        <f t="shared" si="0"/>
        <v>0.53672975122006972</v>
      </c>
      <c r="F61" s="23">
        <f t="shared" si="1"/>
        <v>0.46327024877993028</v>
      </c>
      <c r="G61" s="60"/>
      <c r="H61" s="24">
        <f t="shared" si="7"/>
        <v>0</v>
      </c>
      <c r="I61" s="24">
        <f t="shared" si="8"/>
        <v>0</v>
      </c>
      <c r="J61" s="24">
        <f t="shared" si="9"/>
        <v>0</v>
      </c>
      <c r="K61" s="24">
        <f t="shared" si="10"/>
        <v>0</v>
      </c>
      <c r="L61" s="24">
        <f t="shared" si="11"/>
        <v>0</v>
      </c>
      <c r="M61" s="24">
        <f t="shared" si="12"/>
        <v>0</v>
      </c>
      <c r="N61" s="24">
        <f t="shared" si="13"/>
        <v>0</v>
      </c>
      <c r="O61" s="24">
        <f t="shared" si="14"/>
        <v>0</v>
      </c>
      <c r="P61" s="24">
        <f t="shared" si="2"/>
        <v>0</v>
      </c>
      <c r="Q61" s="24">
        <f t="shared" si="15"/>
        <v>0</v>
      </c>
      <c r="R61" s="24">
        <f t="shared" si="16"/>
        <v>0</v>
      </c>
      <c r="S61" s="24">
        <f t="shared" si="17"/>
        <v>0</v>
      </c>
      <c r="T61" s="24">
        <f t="shared" si="18"/>
        <v>0</v>
      </c>
      <c r="U61" s="24">
        <f t="shared" si="19"/>
        <v>0</v>
      </c>
    </row>
    <row r="62" spans="1:21" ht="15" x14ac:dyDescent="0.2">
      <c r="A62" s="22">
        <v>56</v>
      </c>
      <c r="B62" s="2" t="s">
        <v>44</v>
      </c>
      <c r="C62" s="45">
        <v>441457</v>
      </c>
      <c r="D62" s="45">
        <v>381037</v>
      </c>
      <c r="E62" s="23">
        <f t="shared" si="0"/>
        <v>0.53672975122006972</v>
      </c>
      <c r="F62" s="23">
        <f t="shared" si="1"/>
        <v>0.46327024877993028</v>
      </c>
      <c r="G62" s="60"/>
      <c r="H62" s="24">
        <f t="shared" si="7"/>
        <v>0</v>
      </c>
      <c r="I62" s="24">
        <f t="shared" si="8"/>
        <v>0</v>
      </c>
      <c r="J62" s="24">
        <f t="shared" si="9"/>
        <v>0</v>
      </c>
      <c r="K62" s="24">
        <f t="shared" si="10"/>
        <v>0</v>
      </c>
      <c r="L62" s="24">
        <f t="shared" si="11"/>
        <v>0</v>
      </c>
      <c r="M62" s="24">
        <f t="shared" si="12"/>
        <v>0</v>
      </c>
      <c r="N62" s="24">
        <f t="shared" si="13"/>
        <v>0</v>
      </c>
      <c r="O62" s="24">
        <f t="shared" si="14"/>
        <v>0</v>
      </c>
      <c r="P62" s="24">
        <f t="shared" si="2"/>
        <v>0</v>
      </c>
      <c r="Q62" s="24">
        <f t="shared" si="15"/>
        <v>0</v>
      </c>
      <c r="R62" s="24">
        <f t="shared" si="16"/>
        <v>0</v>
      </c>
      <c r="S62" s="24">
        <f t="shared" si="17"/>
        <v>0</v>
      </c>
      <c r="T62" s="24">
        <f t="shared" si="18"/>
        <v>0</v>
      </c>
      <c r="U62" s="24">
        <f t="shared" si="19"/>
        <v>0</v>
      </c>
    </row>
    <row r="63" spans="1:21" ht="15" x14ac:dyDescent="0.2">
      <c r="A63" s="22">
        <v>57</v>
      </c>
      <c r="B63" s="2" t="s">
        <v>45</v>
      </c>
      <c r="C63" s="45">
        <v>441457</v>
      </c>
      <c r="D63" s="45">
        <v>381037</v>
      </c>
      <c r="E63" s="23">
        <f t="shared" si="0"/>
        <v>0.53672975122006972</v>
      </c>
      <c r="F63" s="23">
        <f t="shared" si="1"/>
        <v>0.46327024877993028</v>
      </c>
      <c r="G63" s="60"/>
      <c r="H63" s="24">
        <f t="shared" si="7"/>
        <v>0</v>
      </c>
      <c r="I63" s="24">
        <f t="shared" si="8"/>
        <v>0</v>
      </c>
      <c r="J63" s="24">
        <f t="shared" si="9"/>
        <v>0</v>
      </c>
      <c r="K63" s="24">
        <f t="shared" si="10"/>
        <v>0</v>
      </c>
      <c r="L63" s="24">
        <f t="shared" si="11"/>
        <v>0</v>
      </c>
      <c r="M63" s="24">
        <f t="shared" si="12"/>
        <v>0</v>
      </c>
      <c r="N63" s="24">
        <f t="shared" si="13"/>
        <v>0</v>
      </c>
      <c r="O63" s="24">
        <f t="shared" si="14"/>
        <v>0</v>
      </c>
      <c r="P63" s="24">
        <f t="shared" si="2"/>
        <v>0</v>
      </c>
      <c r="Q63" s="24">
        <f t="shared" si="15"/>
        <v>0</v>
      </c>
      <c r="R63" s="24">
        <f t="shared" si="16"/>
        <v>0</v>
      </c>
      <c r="S63" s="24">
        <f t="shared" si="17"/>
        <v>0</v>
      </c>
      <c r="T63" s="24">
        <f t="shared" si="18"/>
        <v>0</v>
      </c>
      <c r="U63" s="24">
        <f t="shared" si="19"/>
        <v>0</v>
      </c>
    </row>
    <row r="64" spans="1:21" ht="15" x14ac:dyDescent="0.2">
      <c r="A64" s="22">
        <v>58</v>
      </c>
      <c r="B64" s="2" t="s">
        <v>46</v>
      </c>
      <c r="C64" s="45">
        <v>441457</v>
      </c>
      <c r="D64" s="45">
        <v>381037</v>
      </c>
      <c r="E64" s="23">
        <f t="shared" si="0"/>
        <v>0.53672975122006972</v>
      </c>
      <c r="F64" s="23">
        <f t="shared" si="1"/>
        <v>0.46327024877993028</v>
      </c>
      <c r="G64" s="60"/>
      <c r="H64" s="24">
        <f t="shared" si="7"/>
        <v>0</v>
      </c>
      <c r="I64" s="24">
        <f t="shared" si="8"/>
        <v>0</v>
      </c>
      <c r="J64" s="24">
        <f t="shared" si="9"/>
        <v>0</v>
      </c>
      <c r="K64" s="24">
        <f t="shared" si="10"/>
        <v>0</v>
      </c>
      <c r="L64" s="24">
        <f t="shared" si="11"/>
        <v>0</v>
      </c>
      <c r="M64" s="24">
        <f t="shared" si="12"/>
        <v>0</v>
      </c>
      <c r="N64" s="24">
        <f t="shared" si="13"/>
        <v>0</v>
      </c>
      <c r="O64" s="24">
        <f t="shared" si="14"/>
        <v>0</v>
      </c>
      <c r="P64" s="24">
        <f t="shared" si="2"/>
        <v>0</v>
      </c>
      <c r="Q64" s="24">
        <f t="shared" si="15"/>
        <v>0</v>
      </c>
      <c r="R64" s="24">
        <f t="shared" si="16"/>
        <v>0</v>
      </c>
      <c r="S64" s="24">
        <f t="shared" si="17"/>
        <v>0</v>
      </c>
      <c r="T64" s="24">
        <f t="shared" si="18"/>
        <v>0</v>
      </c>
      <c r="U64" s="24">
        <f t="shared" si="19"/>
        <v>0</v>
      </c>
    </row>
    <row r="65" spans="1:21" ht="15" x14ac:dyDescent="0.2">
      <c r="A65" s="22">
        <v>59</v>
      </c>
      <c r="B65" s="2" t="s">
        <v>48</v>
      </c>
      <c r="C65" s="45">
        <v>441457</v>
      </c>
      <c r="D65" s="45">
        <v>381037</v>
      </c>
      <c r="E65" s="23">
        <f t="shared" si="0"/>
        <v>0.53672975122006972</v>
      </c>
      <c r="F65" s="23">
        <f t="shared" si="1"/>
        <v>0.46327024877993028</v>
      </c>
      <c r="G65" s="60"/>
      <c r="H65" s="24">
        <f t="shared" si="7"/>
        <v>0</v>
      </c>
      <c r="I65" s="24">
        <f t="shared" si="8"/>
        <v>0</v>
      </c>
      <c r="J65" s="24">
        <f t="shared" si="9"/>
        <v>0</v>
      </c>
      <c r="K65" s="24">
        <f t="shared" si="10"/>
        <v>0</v>
      </c>
      <c r="L65" s="24">
        <f t="shared" si="11"/>
        <v>0</v>
      </c>
      <c r="M65" s="24">
        <f t="shared" si="12"/>
        <v>0</v>
      </c>
      <c r="N65" s="24">
        <f t="shared" si="13"/>
        <v>0</v>
      </c>
      <c r="O65" s="24">
        <f t="shared" si="14"/>
        <v>0</v>
      </c>
      <c r="P65" s="24">
        <f t="shared" si="2"/>
        <v>0</v>
      </c>
      <c r="Q65" s="24">
        <f t="shared" si="15"/>
        <v>0</v>
      </c>
      <c r="R65" s="24">
        <f t="shared" si="16"/>
        <v>0</v>
      </c>
      <c r="S65" s="24">
        <f t="shared" si="17"/>
        <v>0</v>
      </c>
      <c r="T65" s="24">
        <f t="shared" si="18"/>
        <v>0</v>
      </c>
      <c r="U65" s="24">
        <f t="shared" si="19"/>
        <v>0</v>
      </c>
    </row>
    <row r="66" spans="1:21" ht="15" x14ac:dyDescent="0.2">
      <c r="A66" s="22">
        <v>60</v>
      </c>
      <c r="B66" s="1" t="s">
        <v>49</v>
      </c>
      <c r="C66" s="45">
        <v>441457</v>
      </c>
      <c r="D66" s="45">
        <v>381037</v>
      </c>
      <c r="E66" s="23">
        <f t="shared" si="0"/>
        <v>0.53672975122006972</v>
      </c>
      <c r="F66" s="23">
        <f t="shared" si="1"/>
        <v>0.46327024877993028</v>
      </c>
      <c r="G66" s="60"/>
      <c r="H66" s="24">
        <f t="shared" si="7"/>
        <v>0</v>
      </c>
      <c r="I66" s="24">
        <f t="shared" si="8"/>
        <v>0</v>
      </c>
      <c r="J66" s="24">
        <f t="shared" si="9"/>
        <v>0</v>
      </c>
      <c r="K66" s="24">
        <f t="shared" si="10"/>
        <v>0</v>
      </c>
      <c r="L66" s="24">
        <f t="shared" si="11"/>
        <v>0</v>
      </c>
      <c r="M66" s="24">
        <f t="shared" si="12"/>
        <v>0</v>
      </c>
      <c r="N66" s="24">
        <f t="shared" si="13"/>
        <v>0</v>
      </c>
      <c r="O66" s="24">
        <f t="shared" si="14"/>
        <v>0</v>
      </c>
      <c r="P66" s="24">
        <f t="shared" si="2"/>
        <v>0</v>
      </c>
      <c r="Q66" s="24">
        <f t="shared" si="15"/>
        <v>0</v>
      </c>
      <c r="R66" s="24">
        <f t="shared" si="16"/>
        <v>0</v>
      </c>
      <c r="S66" s="24">
        <f t="shared" si="17"/>
        <v>0</v>
      </c>
      <c r="T66" s="24">
        <f t="shared" si="18"/>
        <v>0</v>
      </c>
      <c r="U66" s="24">
        <f t="shared" si="19"/>
        <v>0</v>
      </c>
    </row>
    <row r="67" spans="1:21" ht="15" x14ac:dyDescent="0.2">
      <c r="A67" s="22">
        <v>61</v>
      </c>
      <c r="B67" s="2" t="s">
        <v>89</v>
      </c>
      <c r="C67" s="45">
        <v>441457</v>
      </c>
      <c r="D67" s="45">
        <v>381037</v>
      </c>
      <c r="E67" s="23">
        <f t="shared" si="0"/>
        <v>0.53672975122006972</v>
      </c>
      <c r="F67" s="23">
        <f t="shared" si="1"/>
        <v>0.46327024877993028</v>
      </c>
      <c r="G67" s="60"/>
      <c r="H67" s="24">
        <f t="shared" si="7"/>
        <v>0</v>
      </c>
      <c r="I67" s="24">
        <f t="shared" si="8"/>
        <v>0</v>
      </c>
      <c r="J67" s="24">
        <f t="shared" si="9"/>
        <v>0</v>
      </c>
      <c r="K67" s="24">
        <f t="shared" si="10"/>
        <v>0</v>
      </c>
      <c r="L67" s="24">
        <f t="shared" si="11"/>
        <v>0</v>
      </c>
      <c r="M67" s="24">
        <f t="shared" si="12"/>
        <v>0</v>
      </c>
      <c r="N67" s="24">
        <f t="shared" si="13"/>
        <v>0</v>
      </c>
      <c r="O67" s="24">
        <f t="shared" si="14"/>
        <v>0</v>
      </c>
      <c r="P67" s="24">
        <f t="shared" si="2"/>
        <v>0</v>
      </c>
      <c r="Q67" s="24">
        <f t="shared" si="15"/>
        <v>0</v>
      </c>
      <c r="R67" s="24">
        <f t="shared" si="16"/>
        <v>0</v>
      </c>
      <c r="S67" s="24">
        <f t="shared" si="17"/>
        <v>0</v>
      </c>
      <c r="T67" s="24">
        <f t="shared" si="18"/>
        <v>0</v>
      </c>
      <c r="U67" s="24">
        <f t="shared" si="19"/>
        <v>0</v>
      </c>
    </row>
    <row r="68" spans="1:21" ht="15" x14ac:dyDescent="0.2">
      <c r="A68" s="22">
        <v>62</v>
      </c>
      <c r="B68" s="2" t="s">
        <v>90</v>
      </c>
      <c r="C68" s="45">
        <v>441457</v>
      </c>
      <c r="D68" s="45">
        <v>381037</v>
      </c>
      <c r="E68" s="23">
        <f t="shared" si="0"/>
        <v>0.53672975122006972</v>
      </c>
      <c r="F68" s="23">
        <f t="shared" si="1"/>
        <v>0.46327024877993028</v>
      </c>
      <c r="G68" s="60"/>
      <c r="H68" s="24">
        <f t="shared" si="7"/>
        <v>0</v>
      </c>
      <c r="I68" s="24">
        <f t="shared" si="8"/>
        <v>0</v>
      </c>
      <c r="J68" s="24">
        <f t="shared" si="9"/>
        <v>0</v>
      </c>
      <c r="K68" s="24">
        <f t="shared" si="10"/>
        <v>0</v>
      </c>
      <c r="L68" s="24">
        <f t="shared" si="11"/>
        <v>0</v>
      </c>
      <c r="M68" s="24">
        <f t="shared" si="12"/>
        <v>0</v>
      </c>
      <c r="N68" s="24">
        <f t="shared" si="13"/>
        <v>0</v>
      </c>
      <c r="O68" s="24">
        <f t="shared" si="14"/>
        <v>0</v>
      </c>
      <c r="P68" s="24">
        <f t="shared" si="2"/>
        <v>0</v>
      </c>
      <c r="Q68" s="24">
        <f t="shared" si="15"/>
        <v>0</v>
      </c>
      <c r="R68" s="24">
        <f t="shared" si="16"/>
        <v>0</v>
      </c>
      <c r="S68" s="24">
        <f t="shared" si="17"/>
        <v>0</v>
      </c>
      <c r="T68" s="24">
        <f t="shared" si="18"/>
        <v>0</v>
      </c>
      <c r="U68" s="24">
        <f t="shared" si="19"/>
        <v>0</v>
      </c>
    </row>
    <row r="69" spans="1:21" ht="15" x14ac:dyDescent="0.2">
      <c r="A69" s="22">
        <v>63</v>
      </c>
      <c r="B69" s="2" t="s">
        <v>85</v>
      </c>
      <c r="C69" s="45">
        <v>441457</v>
      </c>
      <c r="D69" s="45">
        <v>381037</v>
      </c>
      <c r="E69" s="23">
        <f t="shared" si="0"/>
        <v>0.53672975122006972</v>
      </c>
      <c r="F69" s="23">
        <f t="shared" si="1"/>
        <v>0.46327024877993028</v>
      </c>
      <c r="G69" s="60"/>
      <c r="H69" s="24">
        <f t="shared" si="7"/>
        <v>0</v>
      </c>
      <c r="I69" s="24">
        <f t="shared" si="8"/>
        <v>0</v>
      </c>
      <c r="J69" s="24">
        <f t="shared" si="9"/>
        <v>0</v>
      </c>
      <c r="K69" s="24">
        <f t="shared" si="10"/>
        <v>0</v>
      </c>
      <c r="L69" s="24">
        <f t="shared" si="11"/>
        <v>0</v>
      </c>
      <c r="M69" s="24">
        <f t="shared" si="12"/>
        <v>0</v>
      </c>
      <c r="N69" s="24">
        <f t="shared" si="13"/>
        <v>0</v>
      </c>
      <c r="O69" s="24">
        <f t="shared" si="14"/>
        <v>0</v>
      </c>
      <c r="P69" s="24">
        <f t="shared" si="2"/>
        <v>0</v>
      </c>
      <c r="Q69" s="24">
        <f t="shared" si="15"/>
        <v>0</v>
      </c>
      <c r="R69" s="24">
        <f t="shared" si="16"/>
        <v>0</v>
      </c>
      <c r="S69" s="24">
        <f t="shared" si="17"/>
        <v>0</v>
      </c>
      <c r="T69" s="24">
        <f t="shared" si="18"/>
        <v>0</v>
      </c>
      <c r="U69" s="24">
        <f t="shared" si="19"/>
        <v>0</v>
      </c>
    </row>
    <row r="70" spans="1:21" ht="15" x14ac:dyDescent="0.2">
      <c r="A70" s="22">
        <v>64</v>
      </c>
      <c r="B70" s="2" t="s">
        <v>52</v>
      </c>
      <c r="C70" s="45">
        <v>441457</v>
      </c>
      <c r="D70" s="45">
        <v>381037</v>
      </c>
      <c r="E70" s="23">
        <f t="shared" si="0"/>
        <v>0.53672975122006972</v>
      </c>
      <c r="F70" s="23">
        <f t="shared" si="1"/>
        <v>0.46327024877993028</v>
      </c>
      <c r="G70" s="60"/>
      <c r="H70" s="24">
        <f t="shared" si="7"/>
        <v>0</v>
      </c>
      <c r="I70" s="24">
        <f t="shared" si="8"/>
        <v>0</v>
      </c>
      <c r="J70" s="24">
        <f t="shared" si="9"/>
        <v>0</v>
      </c>
      <c r="K70" s="24">
        <f t="shared" si="10"/>
        <v>0</v>
      </c>
      <c r="L70" s="24">
        <f t="shared" si="11"/>
        <v>0</v>
      </c>
      <c r="M70" s="24">
        <f t="shared" si="12"/>
        <v>0</v>
      </c>
      <c r="N70" s="24">
        <f t="shared" si="13"/>
        <v>0</v>
      </c>
      <c r="O70" s="24">
        <f t="shared" si="14"/>
        <v>0</v>
      </c>
      <c r="P70" s="24">
        <f t="shared" si="2"/>
        <v>0</v>
      </c>
      <c r="Q70" s="24">
        <f t="shared" si="15"/>
        <v>0</v>
      </c>
      <c r="R70" s="24">
        <f t="shared" si="16"/>
        <v>0</v>
      </c>
      <c r="S70" s="24">
        <f t="shared" si="17"/>
        <v>0</v>
      </c>
      <c r="T70" s="24">
        <f t="shared" si="18"/>
        <v>0</v>
      </c>
      <c r="U70" s="24">
        <f t="shared" si="19"/>
        <v>0</v>
      </c>
    </row>
    <row r="71" spans="1:21" ht="15" x14ac:dyDescent="0.2">
      <c r="A71" s="22">
        <v>65</v>
      </c>
      <c r="B71" s="2" t="s">
        <v>51</v>
      </c>
      <c r="C71" s="45">
        <v>441457</v>
      </c>
      <c r="D71" s="45">
        <v>381037</v>
      </c>
      <c r="E71" s="23">
        <f t="shared" ref="E71:E79" si="20">C71/(C71+D71)</f>
        <v>0.53672975122006972</v>
      </c>
      <c r="F71" s="23">
        <f t="shared" ref="F71:F79" si="21">1-E71</f>
        <v>0.46327024877993028</v>
      </c>
      <c r="G71" s="60"/>
      <c r="H71" s="24">
        <f t="shared" si="7"/>
        <v>0</v>
      </c>
      <c r="I71" s="24">
        <f t="shared" si="8"/>
        <v>0</v>
      </c>
      <c r="J71" s="24">
        <f t="shared" si="9"/>
        <v>0</v>
      </c>
      <c r="K71" s="24">
        <f t="shared" si="10"/>
        <v>0</v>
      </c>
      <c r="L71" s="24">
        <f t="shared" si="11"/>
        <v>0</v>
      </c>
      <c r="M71" s="24">
        <f t="shared" si="12"/>
        <v>0</v>
      </c>
      <c r="N71" s="24">
        <f t="shared" si="13"/>
        <v>0</v>
      </c>
      <c r="O71" s="24">
        <f t="shared" si="14"/>
        <v>0</v>
      </c>
      <c r="P71" s="24">
        <f t="shared" ref="P71:P80" si="22">L71-M71-N71-O71</f>
        <v>0</v>
      </c>
      <c r="Q71" s="24">
        <f t="shared" si="15"/>
        <v>0</v>
      </c>
      <c r="R71" s="24">
        <f t="shared" ref="R71:R79" si="23">H71-M71</f>
        <v>0</v>
      </c>
      <c r="S71" s="24">
        <f t="shared" ref="S71:S79" si="24">I71-N71</f>
        <v>0</v>
      </c>
      <c r="T71" s="24">
        <f t="shared" ref="T71:T79" si="25">J71-O71</f>
        <v>0</v>
      </c>
      <c r="U71" s="24">
        <f t="shared" ref="U71:U79" si="26">K71-P71</f>
        <v>0</v>
      </c>
    </row>
    <row r="72" spans="1:21" ht="15" x14ac:dyDescent="0.2">
      <c r="A72" s="22">
        <v>66</v>
      </c>
      <c r="B72" s="2" t="s">
        <v>50</v>
      </c>
      <c r="C72" s="45">
        <v>441457</v>
      </c>
      <c r="D72" s="45">
        <v>381037</v>
      </c>
      <c r="E72" s="23">
        <f t="shared" si="20"/>
        <v>0.53672975122006972</v>
      </c>
      <c r="F72" s="23">
        <f t="shared" si="21"/>
        <v>0.46327024877993028</v>
      </c>
      <c r="G72" s="60"/>
      <c r="H72" s="24">
        <f t="shared" ref="H72:H80" si="27">ROUND(G72/4,2)</f>
        <v>0</v>
      </c>
      <c r="I72" s="24">
        <f t="shared" ref="I72:I80" si="28">H72</f>
        <v>0</v>
      </c>
      <c r="J72" s="24">
        <f t="shared" ref="J72:J80" si="29">H72</f>
        <v>0</v>
      </c>
      <c r="K72" s="24">
        <f t="shared" ref="K72:K80" si="30">G72-H72-I72-J72</f>
        <v>0</v>
      </c>
      <c r="L72" s="24">
        <f t="shared" ref="L72:L80" si="31">ROUND(G72*E72,2)</f>
        <v>0</v>
      </c>
      <c r="M72" s="24">
        <f t="shared" ref="M72:M79" si="32">ROUND(H72*E72,2)</f>
        <v>0</v>
      </c>
      <c r="N72" s="24">
        <f t="shared" ref="N72:N79" si="33">ROUND(I72*E72,2)</f>
        <v>0</v>
      </c>
      <c r="O72" s="24">
        <f t="shared" ref="O72:O79" si="34">ROUND(J72*E72,2)</f>
        <v>0</v>
      </c>
      <c r="P72" s="24">
        <f t="shared" si="22"/>
        <v>0</v>
      </c>
      <c r="Q72" s="24">
        <f t="shared" ref="Q72:Q79" si="35">R72+S72+T72+U72</f>
        <v>0</v>
      </c>
      <c r="R72" s="24">
        <f t="shared" si="23"/>
        <v>0</v>
      </c>
      <c r="S72" s="24">
        <f t="shared" si="24"/>
        <v>0</v>
      </c>
      <c r="T72" s="24">
        <f t="shared" si="25"/>
        <v>0</v>
      </c>
      <c r="U72" s="24">
        <f t="shared" si="26"/>
        <v>0</v>
      </c>
    </row>
    <row r="73" spans="1:21" ht="15" x14ac:dyDescent="0.2">
      <c r="A73" s="22">
        <v>67</v>
      </c>
      <c r="B73" s="2" t="s">
        <v>91</v>
      </c>
      <c r="C73" s="45">
        <v>441457</v>
      </c>
      <c r="D73" s="45">
        <v>381037</v>
      </c>
      <c r="E73" s="23">
        <f t="shared" si="20"/>
        <v>0.53672975122006972</v>
      </c>
      <c r="F73" s="23">
        <f t="shared" si="21"/>
        <v>0.46327024877993028</v>
      </c>
      <c r="G73" s="60"/>
      <c r="H73" s="24">
        <f t="shared" si="27"/>
        <v>0</v>
      </c>
      <c r="I73" s="24">
        <f t="shared" si="28"/>
        <v>0</v>
      </c>
      <c r="J73" s="24">
        <f t="shared" si="29"/>
        <v>0</v>
      </c>
      <c r="K73" s="24">
        <f t="shared" si="30"/>
        <v>0</v>
      </c>
      <c r="L73" s="24">
        <f t="shared" si="31"/>
        <v>0</v>
      </c>
      <c r="M73" s="24">
        <f t="shared" si="32"/>
        <v>0</v>
      </c>
      <c r="N73" s="24">
        <f t="shared" si="33"/>
        <v>0</v>
      </c>
      <c r="O73" s="24">
        <f t="shared" si="34"/>
        <v>0</v>
      </c>
      <c r="P73" s="24">
        <f t="shared" si="22"/>
        <v>0</v>
      </c>
      <c r="Q73" s="24">
        <f t="shared" si="35"/>
        <v>0</v>
      </c>
      <c r="R73" s="24">
        <f t="shared" si="23"/>
        <v>0</v>
      </c>
      <c r="S73" s="24">
        <f t="shared" si="24"/>
        <v>0</v>
      </c>
      <c r="T73" s="24">
        <f t="shared" si="25"/>
        <v>0</v>
      </c>
      <c r="U73" s="24">
        <f t="shared" si="26"/>
        <v>0</v>
      </c>
    </row>
    <row r="74" spans="1:21" ht="15" x14ac:dyDescent="0.2">
      <c r="A74" s="22">
        <v>68</v>
      </c>
      <c r="B74" s="2" t="s">
        <v>64</v>
      </c>
      <c r="C74" s="45">
        <v>441457</v>
      </c>
      <c r="D74" s="45">
        <v>381037</v>
      </c>
      <c r="E74" s="23">
        <f t="shared" si="20"/>
        <v>0.53672975122006972</v>
      </c>
      <c r="F74" s="23">
        <f t="shared" si="21"/>
        <v>0.46327024877993028</v>
      </c>
      <c r="G74" s="60"/>
      <c r="H74" s="24">
        <f t="shared" si="27"/>
        <v>0</v>
      </c>
      <c r="I74" s="24">
        <f t="shared" si="28"/>
        <v>0</v>
      </c>
      <c r="J74" s="24">
        <f t="shared" si="29"/>
        <v>0</v>
      </c>
      <c r="K74" s="24">
        <f t="shared" si="30"/>
        <v>0</v>
      </c>
      <c r="L74" s="24">
        <f t="shared" si="31"/>
        <v>0</v>
      </c>
      <c r="M74" s="24">
        <f t="shared" si="32"/>
        <v>0</v>
      </c>
      <c r="N74" s="24">
        <f t="shared" si="33"/>
        <v>0</v>
      </c>
      <c r="O74" s="24">
        <f t="shared" si="34"/>
        <v>0</v>
      </c>
      <c r="P74" s="24">
        <f t="shared" si="22"/>
        <v>0</v>
      </c>
      <c r="Q74" s="24">
        <f t="shared" si="35"/>
        <v>0</v>
      </c>
      <c r="R74" s="24">
        <f t="shared" si="23"/>
        <v>0</v>
      </c>
      <c r="S74" s="24">
        <f t="shared" si="24"/>
        <v>0</v>
      </c>
      <c r="T74" s="24">
        <f t="shared" si="25"/>
        <v>0</v>
      </c>
      <c r="U74" s="24">
        <f t="shared" si="26"/>
        <v>0</v>
      </c>
    </row>
    <row r="75" spans="1:21" ht="15" x14ac:dyDescent="0.2">
      <c r="A75" s="22">
        <v>69</v>
      </c>
      <c r="B75" s="2" t="s">
        <v>92</v>
      </c>
      <c r="C75" s="45">
        <v>441457</v>
      </c>
      <c r="D75" s="45">
        <v>381037</v>
      </c>
      <c r="E75" s="23">
        <f t="shared" si="20"/>
        <v>0.53672975122006972</v>
      </c>
      <c r="F75" s="23">
        <f t="shared" si="21"/>
        <v>0.46327024877993028</v>
      </c>
      <c r="G75" s="60"/>
      <c r="H75" s="24">
        <f t="shared" si="27"/>
        <v>0</v>
      </c>
      <c r="I75" s="24">
        <f t="shared" si="28"/>
        <v>0</v>
      </c>
      <c r="J75" s="24">
        <f t="shared" si="29"/>
        <v>0</v>
      </c>
      <c r="K75" s="24">
        <f t="shared" si="30"/>
        <v>0</v>
      </c>
      <c r="L75" s="24">
        <f t="shared" si="31"/>
        <v>0</v>
      </c>
      <c r="M75" s="24">
        <f t="shared" si="32"/>
        <v>0</v>
      </c>
      <c r="N75" s="24">
        <f t="shared" si="33"/>
        <v>0</v>
      </c>
      <c r="O75" s="24">
        <f t="shared" si="34"/>
        <v>0</v>
      </c>
      <c r="P75" s="24">
        <f t="shared" si="22"/>
        <v>0</v>
      </c>
      <c r="Q75" s="24">
        <f t="shared" si="35"/>
        <v>0</v>
      </c>
      <c r="R75" s="24">
        <f t="shared" si="23"/>
        <v>0</v>
      </c>
      <c r="S75" s="24">
        <f t="shared" si="24"/>
        <v>0</v>
      </c>
      <c r="T75" s="24">
        <f t="shared" si="25"/>
        <v>0</v>
      </c>
      <c r="U75" s="24">
        <f t="shared" si="26"/>
        <v>0</v>
      </c>
    </row>
    <row r="76" spans="1:21" ht="45" x14ac:dyDescent="0.2">
      <c r="A76" s="22">
        <v>70</v>
      </c>
      <c r="B76" s="2" t="s">
        <v>93</v>
      </c>
      <c r="C76" s="45">
        <v>441457</v>
      </c>
      <c r="D76" s="45">
        <v>381037</v>
      </c>
      <c r="E76" s="23">
        <f t="shared" si="20"/>
        <v>0.53672975122006972</v>
      </c>
      <c r="F76" s="23">
        <f t="shared" si="21"/>
        <v>0.46327024877993028</v>
      </c>
      <c r="G76" s="60"/>
      <c r="H76" s="24">
        <f t="shared" si="27"/>
        <v>0</v>
      </c>
      <c r="I76" s="24">
        <f t="shared" si="28"/>
        <v>0</v>
      </c>
      <c r="J76" s="24">
        <f t="shared" si="29"/>
        <v>0</v>
      </c>
      <c r="K76" s="24">
        <f t="shared" si="30"/>
        <v>0</v>
      </c>
      <c r="L76" s="24">
        <f t="shared" si="31"/>
        <v>0</v>
      </c>
      <c r="M76" s="24">
        <f t="shared" si="32"/>
        <v>0</v>
      </c>
      <c r="N76" s="24">
        <f t="shared" si="33"/>
        <v>0</v>
      </c>
      <c r="O76" s="24">
        <f t="shared" si="34"/>
        <v>0</v>
      </c>
      <c r="P76" s="24">
        <f t="shared" si="22"/>
        <v>0</v>
      </c>
      <c r="Q76" s="24">
        <f t="shared" si="35"/>
        <v>0</v>
      </c>
      <c r="R76" s="24">
        <f t="shared" si="23"/>
        <v>0</v>
      </c>
      <c r="S76" s="24">
        <f t="shared" si="24"/>
        <v>0</v>
      </c>
      <c r="T76" s="24">
        <f t="shared" si="25"/>
        <v>0</v>
      </c>
      <c r="U76" s="24">
        <f t="shared" si="26"/>
        <v>0</v>
      </c>
    </row>
    <row r="77" spans="1:21" ht="15" x14ac:dyDescent="0.2">
      <c r="A77" s="22">
        <v>71</v>
      </c>
      <c r="B77" s="2" t="s">
        <v>94</v>
      </c>
      <c r="C77" s="45">
        <v>441457</v>
      </c>
      <c r="D77" s="45">
        <v>381037</v>
      </c>
      <c r="E77" s="23">
        <f t="shared" si="20"/>
        <v>0.53672975122006972</v>
      </c>
      <c r="F77" s="23">
        <f t="shared" si="21"/>
        <v>0.46327024877993028</v>
      </c>
      <c r="G77" s="60"/>
      <c r="H77" s="24">
        <f t="shared" si="27"/>
        <v>0</v>
      </c>
      <c r="I77" s="24">
        <f t="shared" si="28"/>
        <v>0</v>
      </c>
      <c r="J77" s="24">
        <f t="shared" si="29"/>
        <v>0</v>
      </c>
      <c r="K77" s="24">
        <f t="shared" si="30"/>
        <v>0</v>
      </c>
      <c r="L77" s="24">
        <f t="shared" si="31"/>
        <v>0</v>
      </c>
      <c r="M77" s="24">
        <f t="shared" si="32"/>
        <v>0</v>
      </c>
      <c r="N77" s="24">
        <f t="shared" si="33"/>
        <v>0</v>
      </c>
      <c r="O77" s="24">
        <f t="shared" si="34"/>
        <v>0</v>
      </c>
      <c r="P77" s="24">
        <f t="shared" si="22"/>
        <v>0</v>
      </c>
      <c r="Q77" s="24">
        <f t="shared" si="35"/>
        <v>0</v>
      </c>
      <c r="R77" s="24">
        <f t="shared" si="23"/>
        <v>0</v>
      </c>
      <c r="S77" s="24">
        <f t="shared" si="24"/>
        <v>0</v>
      </c>
      <c r="T77" s="24">
        <f t="shared" si="25"/>
        <v>0</v>
      </c>
      <c r="U77" s="24">
        <f t="shared" si="26"/>
        <v>0</v>
      </c>
    </row>
    <row r="78" spans="1:21" ht="15" x14ac:dyDescent="0.2">
      <c r="A78" s="22">
        <v>72</v>
      </c>
      <c r="B78" s="1" t="s">
        <v>95</v>
      </c>
      <c r="C78" s="45">
        <v>441457</v>
      </c>
      <c r="D78" s="45">
        <v>381037</v>
      </c>
      <c r="E78" s="23">
        <f t="shared" si="20"/>
        <v>0.53672975122006972</v>
      </c>
      <c r="F78" s="23">
        <f t="shared" si="21"/>
        <v>0.46327024877993028</v>
      </c>
      <c r="G78" s="60"/>
      <c r="H78" s="24">
        <f t="shared" si="27"/>
        <v>0</v>
      </c>
      <c r="I78" s="24">
        <f t="shared" si="28"/>
        <v>0</v>
      </c>
      <c r="J78" s="24">
        <f t="shared" si="29"/>
        <v>0</v>
      </c>
      <c r="K78" s="24">
        <f t="shared" si="30"/>
        <v>0</v>
      </c>
      <c r="L78" s="24">
        <f t="shared" si="31"/>
        <v>0</v>
      </c>
      <c r="M78" s="24">
        <f t="shared" si="32"/>
        <v>0</v>
      </c>
      <c r="N78" s="24">
        <f t="shared" si="33"/>
        <v>0</v>
      </c>
      <c r="O78" s="24">
        <f t="shared" si="34"/>
        <v>0</v>
      </c>
      <c r="P78" s="24">
        <f t="shared" si="22"/>
        <v>0</v>
      </c>
      <c r="Q78" s="24">
        <f t="shared" si="35"/>
        <v>0</v>
      </c>
      <c r="R78" s="24">
        <f t="shared" si="23"/>
        <v>0</v>
      </c>
      <c r="S78" s="24">
        <f t="shared" si="24"/>
        <v>0</v>
      </c>
      <c r="T78" s="24">
        <f t="shared" si="25"/>
        <v>0</v>
      </c>
      <c r="U78" s="24">
        <f t="shared" si="26"/>
        <v>0</v>
      </c>
    </row>
    <row r="79" spans="1:21" ht="15" x14ac:dyDescent="0.2">
      <c r="A79" s="22">
        <v>73</v>
      </c>
      <c r="B79" s="2" t="s">
        <v>47</v>
      </c>
      <c r="C79" s="45">
        <v>441457</v>
      </c>
      <c r="D79" s="45">
        <v>381037</v>
      </c>
      <c r="E79" s="23">
        <f t="shared" si="20"/>
        <v>0.53672975122006972</v>
      </c>
      <c r="F79" s="23">
        <f t="shared" si="21"/>
        <v>0.46327024877993028</v>
      </c>
      <c r="G79" s="60"/>
      <c r="H79" s="24">
        <f t="shared" si="27"/>
        <v>0</v>
      </c>
      <c r="I79" s="24">
        <f t="shared" si="28"/>
        <v>0</v>
      </c>
      <c r="J79" s="24">
        <f t="shared" si="29"/>
        <v>0</v>
      </c>
      <c r="K79" s="24">
        <f t="shared" si="30"/>
        <v>0</v>
      </c>
      <c r="L79" s="24">
        <f t="shared" si="31"/>
        <v>0</v>
      </c>
      <c r="M79" s="24">
        <f t="shared" si="32"/>
        <v>0</v>
      </c>
      <c r="N79" s="24">
        <f t="shared" si="33"/>
        <v>0</v>
      </c>
      <c r="O79" s="24">
        <f t="shared" si="34"/>
        <v>0</v>
      </c>
      <c r="P79" s="24">
        <f t="shared" si="22"/>
        <v>0</v>
      </c>
      <c r="Q79" s="24">
        <f t="shared" si="35"/>
        <v>0</v>
      </c>
      <c r="R79" s="24">
        <f t="shared" si="23"/>
        <v>0</v>
      </c>
      <c r="S79" s="24">
        <f t="shared" si="24"/>
        <v>0</v>
      </c>
      <c r="T79" s="24">
        <f t="shared" si="25"/>
        <v>0</v>
      </c>
      <c r="U79" s="24">
        <f t="shared" si="26"/>
        <v>0</v>
      </c>
    </row>
    <row r="80" spans="1:21" ht="15" x14ac:dyDescent="0.2">
      <c r="A80" s="22">
        <v>74</v>
      </c>
      <c r="B80" s="44" t="s">
        <v>98</v>
      </c>
      <c r="C80" s="3"/>
      <c r="D80" s="3"/>
      <c r="E80" s="23"/>
      <c r="F80" s="23"/>
      <c r="G80" s="60">
        <v>4271908</v>
      </c>
      <c r="H80" s="24">
        <f t="shared" si="27"/>
        <v>1067977</v>
      </c>
      <c r="I80" s="24">
        <f t="shared" si="28"/>
        <v>1067977</v>
      </c>
      <c r="J80" s="24">
        <f t="shared" si="29"/>
        <v>1067977</v>
      </c>
      <c r="K80" s="24">
        <f t="shared" si="30"/>
        <v>1067977</v>
      </c>
      <c r="L80" s="24">
        <f t="shared" si="31"/>
        <v>0</v>
      </c>
      <c r="M80" s="24">
        <f>ROUND(H80*E80,2)</f>
        <v>0</v>
      </c>
      <c r="N80" s="24">
        <f>ROUND(I80*E80,2)</f>
        <v>0</v>
      </c>
      <c r="O80" s="24">
        <f>ROUND(J80*E80,2)</f>
        <v>0</v>
      </c>
      <c r="P80" s="24">
        <f t="shared" si="22"/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</row>
    <row r="81" spans="1:21" s="15" customFormat="1" ht="15.75" x14ac:dyDescent="0.25">
      <c r="A81" s="25"/>
      <c r="B81" s="28" t="s">
        <v>70</v>
      </c>
      <c r="C81" s="40">
        <f>SUM(C7:C80)</f>
        <v>17668160</v>
      </c>
      <c r="D81" s="40">
        <f>SUM(D7:D80)</f>
        <v>15054227</v>
      </c>
      <c r="E81" s="23"/>
      <c r="F81" s="23"/>
      <c r="G81" s="61">
        <f t="shared" ref="G81:U81" si="36">SUM(G7:G80)</f>
        <v>156138250</v>
      </c>
      <c r="H81" s="29">
        <f t="shared" si="36"/>
        <v>39034562.520000003</v>
      </c>
      <c r="I81" s="29">
        <f t="shared" si="36"/>
        <v>39034562.520000003</v>
      </c>
      <c r="J81" s="29">
        <f t="shared" si="36"/>
        <v>39034562.520000003</v>
      </c>
      <c r="K81" s="29">
        <f t="shared" si="36"/>
        <v>39034562.439999998</v>
      </c>
      <c r="L81" s="29">
        <f t="shared" si="36"/>
        <v>97181740.609999999</v>
      </c>
      <c r="M81" s="29">
        <f t="shared" si="36"/>
        <v>24295435.159999996</v>
      </c>
      <c r="N81" s="29">
        <f t="shared" si="36"/>
        <v>24295435.159999996</v>
      </c>
      <c r="O81" s="29">
        <f t="shared" si="36"/>
        <v>24295435.159999996</v>
      </c>
      <c r="P81" s="29">
        <f t="shared" si="36"/>
        <v>24295435.130000003</v>
      </c>
      <c r="Q81" s="29">
        <f t="shared" si="36"/>
        <v>54684601.390000001</v>
      </c>
      <c r="R81" s="29">
        <f t="shared" si="36"/>
        <v>13671150.359999999</v>
      </c>
      <c r="S81" s="29">
        <f t="shared" si="36"/>
        <v>13671150.359999999</v>
      </c>
      <c r="T81" s="29">
        <f t="shared" si="36"/>
        <v>13671150.359999999</v>
      </c>
      <c r="U81" s="29">
        <f t="shared" si="36"/>
        <v>13671150.310000002</v>
      </c>
    </row>
    <row r="82" spans="1:21" x14ac:dyDescent="0.2">
      <c r="F82" s="59"/>
      <c r="G82" s="62"/>
      <c r="L82" s="30"/>
      <c r="Q82" s="30"/>
    </row>
    <row r="83" spans="1:21" x14ac:dyDescent="0.2">
      <c r="C83" s="26"/>
      <c r="D83" s="26"/>
      <c r="E83" s="26"/>
      <c r="F83" s="26"/>
      <c r="G83" s="62"/>
      <c r="L83" s="30"/>
      <c r="Q83" s="30"/>
    </row>
  </sheetData>
  <mergeCells count="17">
    <mergeCell ref="A4:A6"/>
    <mergeCell ref="B4:B6"/>
    <mergeCell ref="C4:F4"/>
    <mergeCell ref="G4:G6"/>
    <mergeCell ref="H4:K4"/>
    <mergeCell ref="R5:U5"/>
    <mergeCell ref="Q4:U4"/>
    <mergeCell ref="C5:D5"/>
    <mergeCell ref="E5:F5"/>
    <mergeCell ref="H5:H6"/>
    <mergeCell ref="I5:I6"/>
    <mergeCell ref="J5:J6"/>
    <mergeCell ref="K5:K6"/>
    <mergeCell ref="L5:L6"/>
    <mergeCell ref="M5:P5"/>
    <mergeCell ref="Q5:Q6"/>
    <mergeCell ref="L4:P4"/>
  </mergeCells>
  <pageMargins left="0.70866141732283472" right="0.70866141732283472" top="0.74803149606299213" bottom="0.74803149606299213" header="0.31496062992125984" footer="0.31496062992125984"/>
  <pageSetup paperSize="9" scale="41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U83"/>
  <sheetViews>
    <sheetView workbookViewId="0">
      <pane xSplit="2" ySplit="6" topLeftCell="P62" activePane="bottomRight" state="frozen"/>
      <selection pane="topRight" activeCell="C1" sqref="C1"/>
      <selection pane="bottomLeft" activeCell="A7" sqref="A7"/>
      <selection pane="bottomRight" sqref="A1:U81"/>
    </sheetView>
  </sheetViews>
  <sheetFormatPr defaultRowHeight="14.25" x14ac:dyDescent="0.2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33" customWidth="1"/>
    <col min="8" max="8" width="17.28515625" style="33" customWidth="1"/>
    <col min="9" max="9" width="18.42578125" style="33" customWidth="1"/>
    <col min="10" max="11" width="18" style="33" customWidth="1"/>
    <col min="12" max="12" width="18.42578125" style="12" customWidth="1"/>
    <col min="13" max="16" width="16" style="13" customWidth="1"/>
    <col min="17" max="17" width="17.85546875" style="12" customWidth="1"/>
    <col min="18" max="21" width="16" style="13" customWidth="1"/>
    <col min="22" max="16384" width="9.140625" style="8"/>
  </cols>
  <sheetData>
    <row r="1" spans="1:21" x14ac:dyDescent="0.2">
      <c r="K1" s="34"/>
      <c r="P1" s="14"/>
      <c r="U1" s="14" t="s">
        <v>116</v>
      </c>
    </row>
    <row r="3" spans="1:21" s="15" customFormat="1" ht="15" x14ac:dyDescent="0.25">
      <c r="A3" s="8" t="s">
        <v>103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ht="58.5" customHeight="1" x14ac:dyDescent="0.2">
      <c r="A4" s="144"/>
      <c r="B4" s="145" t="s">
        <v>1</v>
      </c>
      <c r="C4" s="146" t="s">
        <v>79</v>
      </c>
      <c r="D4" s="147"/>
      <c r="E4" s="147"/>
      <c r="F4" s="148"/>
      <c r="G4" s="151" t="s">
        <v>76</v>
      </c>
      <c r="H4" s="137" t="s">
        <v>71</v>
      </c>
      <c r="I4" s="138"/>
      <c r="J4" s="138"/>
      <c r="K4" s="139"/>
      <c r="L4" s="142" t="s">
        <v>80</v>
      </c>
      <c r="M4" s="142"/>
      <c r="N4" s="142"/>
      <c r="O4" s="142"/>
      <c r="P4" s="142"/>
      <c r="Q4" s="130" t="s">
        <v>81</v>
      </c>
      <c r="R4" s="131"/>
      <c r="S4" s="131"/>
      <c r="T4" s="131"/>
      <c r="U4" s="132"/>
    </row>
    <row r="5" spans="1:21" s="18" customFormat="1" ht="15" customHeight="1" x14ac:dyDescent="0.2">
      <c r="A5" s="144"/>
      <c r="B5" s="145"/>
      <c r="C5" s="133" t="s">
        <v>99</v>
      </c>
      <c r="D5" s="134"/>
      <c r="E5" s="133" t="s">
        <v>87</v>
      </c>
      <c r="F5" s="134"/>
      <c r="G5" s="151"/>
      <c r="H5" s="143" t="s">
        <v>66</v>
      </c>
      <c r="I5" s="143" t="s">
        <v>67</v>
      </c>
      <c r="J5" s="143" t="s">
        <v>68</v>
      </c>
      <c r="K5" s="143" t="s">
        <v>69</v>
      </c>
      <c r="L5" s="135" t="s">
        <v>76</v>
      </c>
      <c r="M5" s="137" t="s">
        <v>65</v>
      </c>
      <c r="N5" s="138"/>
      <c r="O5" s="138"/>
      <c r="P5" s="139"/>
      <c r="Q5" s="140" t="s">
        <v>76</v>
      </c>
      <c r="R5" s="137" t="s">
        <v>65</v>
      </c>
      <c r="S5" s="138"/>
      <c r="T5" s="138"/>
      <c r="U5" s="139"/>
    </row>
    <row r="6" spans="1:21" s="21" customFormat="1" x14ac:dyDescent="0.2">
      <c r="A6" s="144"/>
      <c r="B6" s="145"/>
      <c r="C6" s="19" t="s">
        <v>72</v>
      </c>
      <c r="D6" s="19" t="s">
        <v>75</v>
      </c>
      <c r="E6" s="19" t="s">
        <v>72</v>
      </c>
      <c r="F6" s="19" t="s">
        <v>75</v>
      </c>
      <c r="G6" s="151"/>
      <c r="H6" s="143"/>
      <c r="I6" s="143"/>
      <c r="J6" s="143"/>
      <c r="K6" s="143"/>
      <c r="L6" s="136"/>
      <c r="M6" s="47" t="s">
        <v>66</v>
      </c>
      <c r="N6" s="47" t="s">
        <v>67</v>
      </c>
      <c r="O6" s="47" t="s">
        <v>68</v>
      </c>
      <c r="P6" s="47" t="s">
        <v>69</v>
      </c>
      <c r="Q6" s="141"/>
      <c r="R6" s="47" t="s">
        <v>66</v>
      </c>
      <c r="S6" s="47" t="s">
        <v>67</v>
      </c>
      <c r="T6" s="47" t="s">
        <v>68</v>
      </c>
      <c r="U6" s="47" t="s">
        <v>69</v>
      </c>
    </row>
    <row r="7" spans="1:21" ht="15" x14ac:dyDescent="0.2">
      <c r="A7" s="22">
        <v>1</v>
      </c>
      <c r="B7" s="1" t="s">
        <v>2</v>
      </c>
      <c r="C7" s="45">
        <v>222</v>
      </c>
      <c r="D7" s="45">
        <v>8167</v>
      </c>
      <c r="E7" s="23">
        <f t="shared" ref="E7:E70" si="0">C7/(C7+D7)</f>
        <v>2.6463225652640362E-2</v>
      </c>
      <c r="F7" s="23">
        <f t="shared" ref="F7:F70" si="1">1-E7</f>
        <v>0.97353677434735963</v>
      </c>
      <c r="G7" s="60"/>
      <c r="H7" s="24">
        <f>ROUND(G7/4,2)</f>
        <v>0</v>
      </c>
      <c r="I7" s="24">
        <f>H7</f>
        <v>0</v>
      </c>
      <c r="J7" s="24">
        <f>H7</f>
        <v>0</v>
      </c>
      <c r="K7" s="24">
        <f>G7-H7-I7-J7</f>
        <v>0</v>
      </c>
      <c r="L7" s="24">
        <f>ROUND(G7*E7,2)</f>
        <v>0</v>
      </c>
      <c r="M7" s="24">
        <f>ROUND(H7*E7,2)</f>
        <v>0</v>
      </c>
      <c r="N7" s="24">
        <f>ROUND(I7*E7,2)</f>
        <v>0</v>
      </c>
      <c r="O7" s="24">
        <f>ROUND(J7*E7,2)</f>
        <v>0</v>
      </c>
      <c r="P7" s="24">
        <f t="shared" ref="P7:P70" si="2">L7-M7-N7-O7</f>
        <v>0</v>
      </c>
      <c r="Q7" s="24">
        <f>R7+S7+T7+U7</f>
        <v>0</v>
      </c>
      <c r="R7" s="24">
        <f t="shared" ref="R7:R38" si="3">H7-M7</f>
        <v>0</v>
      </c>
      <c r="S7" s="24">
        <f t="shared" ref="S7:S38" si="4">I7-N7</f>
        <v>0</v>
      </c>
      <c r="T7" s="24">
        <f t="shared" ref="T7:T38" si="5">J7-O7</f>
        <v>0</v>
      </c>
      <c r="U7" s="24">
        <f t="shared" ref="U7:U38" si="6">K7-P7</f>
        <v>0</v>
      </c>
    </row>
    <row r="8" spans="1:21" ht="15" x14ac:dyDescent="0.2">
      <c r="A8" s="22">
        <v>2</v>
      </c>
      <c r="B8" s="1" t="s">
        <v>3</v>
      </c>
      <c r="C8" s="45">
        <v>1082</v>
      </c>
      <c r="D8" s="45">
        <v>13789</v>
      </c>
      <c r="E8" s="23">
        <f t="shared" si="0"/>
        <v>7.2759061260170801E-2</v>
      </c>
      <c r="F8" s="23">
        <f t="shared" si="1"/>
        <v>0.92724093873982916</v>
      </c>
      <c r="G8" s="60"/>
      <c r="H8" s="24">
        <f t="shared" ref="H8:H71" si="7">ROUND(G8/4,2)</f>
        <v>0</v>
      </c>
      <c r="I8" s="24">
        <f t="shared" ref="I8:I71" si="8">H8</f>
        <v>0</v>
      </c>
      <c r="J8" s="24">
        <f t="shared" ref="J8:J71" si="9">H8</f>
        <v>0</v>
      </c>
      <c r="K8" s="24">
        <f t="shared" ref="K8:K71" si="10">G8-H8-I8-J8</f>
        <v>0</v>
      </c>
      <c r="L8" s="24">
        <f t="shared" ref="L8:L71" si="11">ROUND(G8*E8,2)</f>
        <v>0</v>
      </c>
      <c r="M8" s="24">
        <f t="shared" ref="M8:M71" si="12">ROUND(H8*E8,2)</f>
        <v>0</v>
      </c>
      <c r="N8" s="24">
        <f t="shared" ref="N8:N71" si="13">ROUND(I8*E8,2)</f>
        <v>0</v>
      </c>
      <c r="O8" s="24">
        <f t="shared" ref="O8:O71" si="14">ROUND(J8*E8,2)</f>
        <v>0</v>
      </c>
      <c r="P8" s="24">
        <f t="shared" si="2"/>
        <v>0</v>
      </c>
      <c r="Q8" s="24">
        <f t="shared" ref="Q8:Q71" si="15">R8+S8+T8+U8</f>
        <v>0</v>
      </c>
      <c r="R8" s="24">
        <f t="shared" si="3"/>
        <v>0</v>
      </c>
      <c r="S8" s="24">
        <f t="shared" si="4"/>
        <v>0</v>
      </c>
      <c r="T8" s="24">
        <f t="shared" si="5"/>
        <v>0</v>
      </c>
      <c r="U8" s="24">
        <f t="shared" si="6"/>
        <v>0</v>
      </c>
    </row>
    <row r="9" spans="1:21" ht="15" x14ac:dyDescent="0.2">
      <c r="A9" s="22">
        <v>3</v>
      </c>
      <c r="B9" s="1" t="s">
        <v>4</v>
      </c>
      <c r="C9" s="45">
        <v>17087</v>
      </c>
      <c r="D9" s="45">
        <v>474</v>
      </c>
      <c r="E9" s="23">
        <f t="shared" si="0"/>
        <v>0.97300837082170721</v>
      </c>
      <c r="F9" s="23">
        <f t="shared" si="1"/>
        <v>2.6991629178292786E-2</v>
      </c>
      <c r="G9" s="60"/>
      <c r="H9" s="24">
        <f t="shared" si="7"/>
        <v>0</v>
      </c>
      <c r="I9" s="24">
        <f t="shared" si="8"/>
        <v>0</v>
      </c>
      <c r="J9" s="24">
        <f t="shared" si="9"/>
        <v>0</v>
      </c>
      <c r="K9" s="24">
        <f t="shared" si="10"/>
        <v>0</v>
      </c>
      <c r="L9" s="24">
        <f t="shared" si="11"/>
        <v>0</v>
      </c>
      <c r="M9" s="24">
        <f t="shared" si="12"/>
        <v>0</v>
      </c>
      <c r="N9" s="24">
        <f t="shared" si="13"/>
        <v>0</v>
      </c>
      <c r="O9" s="24">
        <f t="shared" si="14"/>
        <v>0</v>
      </c>
      <c r="P9" s="24">
        <f t="shared" si="2"/>
        <v>0</v>
      </c>
      <c r="Q9" s="24">
        <f t="shared" si="15"/>
        <v>0</v>
      </c>
      <c r="R9" s="24">
        <f t="shared" si="3"/>
        <v>0</v>
      </c>
      <c r="S9" s="24">
        <f t="shared" si="4"/>
        <v>0</v>
      </c>
      <c r="T9" s="24">
        <f t="shared" si="5"/>
        <v>0</v>
      </c>
      <c r="U9" s="24">
        <f t="shared" si="6"/>
        <v>0</v>
      </c>
    </row>
    <row r="10" spans="1:21" ht="15" x14ac:dyDescent="0.2">
      <c r="A10" s="22">
        <v>4</v>
      </c>
      <c r="B10" s="1" t="s">
        <v>5</v>
      </c>
      <c r="C10" s="45">
        <v>1390</v>
      </c>
      <c r="D10" s="45">
        <v>11159</v>
      </c>
      <c r="E10" s="23">
        <f t="shared" si="0"/>
        <v>0.11076579807155949</v>
      </c>
      <c r="F10" s="23">
        <f t="shared" si="1"/>
        <v>0.88923420192844049</v>
      </c>
      <c r="G10" s="60"/>
      <c r="H10" s="24">
        <f t="shared" si="7"/>
        <v>0</v>
      </c>
      <c r="I10" s="24">
        <f t="shared" si="8"/>
        <v>0</v>
      </c>
      <c r="J10" s="24">
        <f t="shared" si="9"/>
        <v>0</v>
      </c>
      <c r="K10" s="24">
        <f t="shared" si="10"/>
        <v>0</v>
      </c>
      <c r="L10" s="24">
        <f t="shared" si="11"/>
        <v>0</v>
      </c>
      <c r="M10" s="24">
        <f t="shared" si="12"/>
        <v>0</v>
      </c>
      <c r="N10" s="24">
        <f t="shared" si="13"/>
        <v>0</v>
      </c>
      <c r="O10" s="24">
        <f t="shared" si="14"/>
        <v>0</v>
      </c>
      <c r="P10" s="24">
        <f t="shared" si="2"/>
        <v>0</v>
      </c>
      <c r="Q10" s="24">
        <f t="shared" si="15"/>
        <v>0</v>
      </c>
      <c r="R10" s="24">
        <f t="shared" si="3"/>
        <v>0</v>
      </c>
      <c r="S10" s="24">
        <f t="shared" si="4"/>
        <v>0</v>
      </c>
      <c r="T10" s="24">
        <f t="shared" si="5"/>
        <v>0</v>
      </c>
      <c r="U10" s="24">
        <f t="shared" si="6"/>
        <v>0</v>
      </c>
    </row>
    <row r="11" spans="1:21" ht="15" x14ac:dyDescent="0.2">
      <c r="A11" s="22">
        <v>5</v>
      </c>
      <c r="B11" s="1" t="s">
        <v>6</v>
      </c>
      <c r="C11" s="45">
        <v>4114</v>
      </c>
      <c r="D11" s="45">
        <v>21091</v>
      </c>
      <c r="E11" s="23">
        <f t="shared" si="0"/>
        <v>0.16322158301924222</v>
      </c>
      <c r="F11" s="23">
        <f t="shared" si="1"/>
        <v>0.83677841698075772</v>
      </c>
      <c r="G11" s="60"/>
      <c r="H11" s="24">
        <f t="shared" si="7"/>
        <v>0</v>
      </c>
      <c r="I11" s="24">
        <f t="shared" si="8"/>
        <v>0</v>
      </c>
      <c r="J11" s="24">
        <f t="shared" si="9"/>
        <v>0</v>
      </c>
      <c r="K11" s="24">
        <f t="shared" si="10"/>
        <v>0</v>
      </c>
      <c r="L11" s="24">
        <f t="shared" si="11"/>
        <v>0</v>
      </c>
      <c r="M11" s="24">
        <f t="shared" si="12"/>
        <v>0</v>
      </c>
      <c r="N11" s="24">
        <f t="shared" si="13"/>
        <v>0</v>
      </c>
      <c r="O11" s="24">
        <f t="shared" si="14"/>
        <v>0</v>
      </c>
      <c r="P11" s="24">
        <f t="shared" si="2"/>
        <v>0</v>
      </c>
      <c r="Q11" s="24">
        <f t="shared" si="15"/>
        <v>0</v>
      </c>
      <c r="R11" s="24">
        <f t="shared" si="3"/>
        <v>0</v>
      </c>
      <c r="S11" s="24">
        <f t="shared" si="4"/>
        <v>0</v>
      </c>
      <c r="T11" s="24">
        <f t="shared" si="5"/>
        <v>0</v>
      </c>
      <c r="U11" s="24">
        <f t="shared" si="6"/>
        <v>0</v>
      </c>
    </row>
    <row r="12" spans="1:21" ht="15" x14ac:dyDescent="0.2">
      <c r="A12" s="22">
        <v>6</v>
      </c>
      <c r="B12" s="1" t="s">
        <v>7</v>
      </c>
      <c r="C12" s="45">
        <v>194</v>
      </c>
      <c r="D12" s="45">
        <v>8108</v>
      </c>
      <c r="E12" s="23">
        <f t="shared" si="0"/>
        <v>2.3367863165502288E-2</v>
      </c>
      <c r="F12" s="23">
        <f t="shared" si="1"/>
        <v>0.97663213683449768</v>
      </c>
      <c r="G12" s="60"/>
      <c r="H12" s="24">
        <f t="shared" si="7"/>
        <v>0</v>
      </c>
      <c r="I12" s="24">
        <f t="shared" si="8"/>
        <v>0</v>
      </c>
      <c r="J12" s="24">
        <f t="shared" si="9"/>
        <v>0</v>
      </c>
      <c r="K12" s="24">
        <f t="shared" si="10"/>
        <v>0</v>
      </c>
      <c r="L12" s="24">
        <f t="shared" si="11"/>
        <v>0</v>
      </c>
      <c r="M12" s="24">
        <f t="shared" si="12"/>
        <v>0</v>
      </c>
      <c r="N12" s="24">
        <f t="shared" si="13"/>
        <v>0</v>
      </c>
      <c r="O12" s="24">
        <f t="shared" si="14"/>
        <v>0</v>
      </c>
      <c r="P12" s="24">
        <f t="shared" si="2"/>
        <v>0</v>
      </c>
      <c r="Q12" s="24">
        <f t="shared" si="15"/>
        <v>0</v>
      </c>
      <c r="R12" s="24">
        <f t="shared" si="3"/>
        <v>0</v>
      </c>
      <c r="S12" s="24">
        <f t="shared" si="4"/>
        <v>0</v>
      </c>
      <c r="T12" s="24">
        <f t="shared" si="5"/>
        <v>0</v>
      </c>
      <c r="U12" s="24">
        <f t="shared" si="6"/>
        <v>0</v>
      </c>
    </row>
    <row r="13" spans="1:21" ht="15" x14ac:dyDescent="0.2">
      <c r="A13" s="22">
        <v>7</v>
      </c>
      <c r="B13" s="1" t="s">
        <v>8</v>
      </c>
      <c r="C13" s="45">
        <v>9931</v>
      </c>
      <c r="D13" s="45">
        <v>16516</v>
      </c>
      <c r="E13" s="23">
        <f t="shared" si="0"/>
        <v>0.37550572843800811</v>
      </c>
      <c r="F13" s="23">
        <f t="shared" si="1"/>
        <v>0.62449427156199189</v>
      </c>
      <c r="G13" s="60"/>
      <c r="H13" s="24">
        <f t="shared" si="7"/>
        <v>0</v>
      </c>
      <c r="I13" s="24">
        <f t="shared" si="8"/>
        <v>0</v>
      </c>
      <c r="J13" s="24">
        <f t="shared" si="9"/>
        <v>0</v>
      </c>
      <c r="K13" s="24">
        <f t="shared" si="10"/>
        <v>0</v>
      </c>
      <c r="L13" s="24">
        <f t="shared" si="11"/>
        <v>0</v>
      </c>
      <c r="M13" s="24">
        <f t="shared" si="12"/>
        <v>0</v>
      </c>
      <c r="N13" s="24">
        <f t="shared" si="13"/>
        <v>0</v>
      </c>
      <c r="O13" s="24">
        <f t="shared" si="14"/>
        <v>0</v>
      </c>
      <c r="P13" s="24">
        <f t="shared" si="2"/>
        <v>0</v>
      </c>
      <c r="Q13" s="24">
        <f t="shared" si="15"/>
        <v>0</v>
      </c>
      <c r="R13" s="24">
        <f t="shared" si="3"/>
        <v>0</v>
      </c>
      <c r="S13" s="24">
        <f t="shared" si="4"/>
        <v>0</v>
      </c>
      <c r="T13" s="24">
        <f t="shared" si="5"/>
        <v>0</v>
      </c>
      <c r="U13" s="24">
        <f t="shared" si="6"/>
        <v>0</v>
      </c>
    </row>
    <row r="14" spans="1:21" ht="15" x14ac:dyDescent="0.2">
      <c r="A14" s="22">
        <v>8</v>
      </c>
      <c r="B14" s="1" t="s">
        <v>9</v>
      </c>
      <c r="C14" s="45">
        <v>1017</v>
      </c>
      <c r="D14" s="45">
        <v>19151</v>
      </c>
      <c r="E14" s="23">
        <f t="shared" si="0"/>
        <v>5.0426418088060296E-2</v>
      </c>
      <c r="F14" s="23">
        <f t="shared" si="1"/>
        <v>0.94957358191193975</v>
      </c>
      <c r="G14" s="60"/>
      <c r="H14" s="24">
        <f t="shared" si="7"/>
        <v>0</v>
      </c>
      <c r="I14" s="24">
        <f t="shared" si="8"/>
        <v>0</v>
      </c>
      <c r="J14" s="24">
        <f t="shared" si="9"/>
        <v>0</v>
      </c>
      <c r="K14" s="24">
        <f t="shared" si="10"/>
        <v>0</v>
      </c>
      <c r="L14" s="24">
        <f t="shared" si="11"/>
        <v>0</v>
      </c>
      <c r="M14" s="24">
        <f t="shared" si="12"/>
        <v>0</v>
      </c>
      <c r="N14" s="24">
        <f t="shared" si="13"/>
        <v>0</v>
      </c>
      <c r="O14" s="24">
        <f t="shared" si="14"/>
        <v>0</v>
      </c>
      <c r="P14" s="24">
        <f t="shared" si="2"/>
        <v>0</v>
      </c>
      <c r="Q14" s="24">
        <f t="shared" si="15"/>
        <v>0</v>
      </c>
      <c r="R14" s="24">
        <f t="shared" si="3"/>
        <v>0</v>
      </c>
      <c r="S14" s="24">
        <f t="shared" si="4"/>
        <v>0</v>
      </c>
      <c r="T14" s="24">
        <f t="shared" si="5"/>
        <v>0</v>
      </c>
      <c r="U14" s="24">
        <f t="shared" si="6"/>
        <v>0</v>
      </c>
    </row>
    <row r="15" spans="1:21" ht="15" x14ac:dyDescent="0.2">
      <c r="A15" s="22">
        <v>9</v>
      </c>
      <c r="B15" s="1" t="s">
        <v>10</v>
      </c>
      <c r="C15" s="45">
        <v>42487</v>
      </c>
      <c r="D15" s="45">
        <v>4862</v>
      </c>
      <c r="E15" s="23">
        <f t="shared" si="0"/>
        <v>0.89731567720543204</v>
      </c>
      <c r="F15" s="23">
        <f t="shared" si="1"/>
        <v>0.10268432279456796</v>
      </c>
      <c r="G15" s="60"/>
      <c r="H15" s="24">
        <f t="shared" si="7"/>
        <v>0</v>
      </c>
      <c r="I15" s="24">
        <f t="shared" si="8"/>
        <v>0</v>
      </c>
      <c r="J15" s="24">
        <f t="shared" si="9"/>
        <v>0</v>
      </c>
      <c r="K15" s="24">
        <f t="shared" si="10"/>
        <v>0</v>
      </c>
      <c r="L15" s="24">
        <f t="shared" si="11"/>
        <v>0</v>
      </c>
      <c r="M15" s="24">
        <f t="shared" si="12"/>
        <v>0</v>
      </c>
      <c r="N15" s="24">
        <f t="shared" si="13"/>
        <v>0</v>
      </c>
      <c r="O15" s="24">
        <f t="shared" si="14"/>
        <v>0</v>
      </c>
      <c r="P15" s="24">
        <f t="shared" si="2"/>
        <v>0</v>
      </c>
      <c r="Q15" s="24">
        <f t="shared" si="15"/>
        <v>0</v>
      </c>
      <c r="R15" s="24">
        <f t="shared" si="3"/>
        <v>0</v>
      </c>
      <c r="S15" s="24">
        <f t="shared" si="4"/>
        <v>0</v>
      </c>
      <c r="T15" s="24">
        <f t="shared" si="5"/>
        <v>0</v>
      </c>
      <c r="U15" s="24">
        <f t="shared" si="6"/>
        <v>0</v>
      </c>
    </row>
    <row r="16" spans="1:21" ht="15.75" customHeight="1" x14ac:dyDescent="0.2">
      <c r="A16" s="22">
        <v>10</v>
      </c>
      <c r="B16" s="1" t="s">
        <v>54</v>
      </c>
      <c r="C16" s="45">
        <v>2504</v>
      </c>
      <c r="D16" s="45">
        <v>26391</v>
      </c>
      <c r="E16" s="23">
        <f t="shared" si="0"/>
        <v>8.6658591451808265E-2</v>
      </c>
      <c r="F16" s="23">
        <f t="shared" si="1"/>
        <v>0.91334140854819168</v>
      </c>
      <c r="G16" s="60"/>
      <c r="H16" s="24">
        <f t="shared" si="7"/>
        <v>0</v>
      </c>
      <c r="I16" s="24">
        <f t="shared" si="8"/>
        <v>0</v>
      </c>
      <c r="J16" s="24">
        <f t="shared" si="9"/>
        <v>0</v>
      </c>
      <c r="K16" s="24">
        <f t="shared" si="10"/>
        <v>0</v>
      </c>
      <c r="L16" s="24">
        <f t="shared" si="11"/>
        <v>0</v>
      </c>
      <c r="M16" s="24">
        <f t="shared" si="12"/>
        <v>0</v>
      </c>
      <c r="N16" s="24">
        <f t="shared" si="13"/>
        <v>0</v>
      </c>
      <c r="O16" s="24">
        <f t="shared" si="14"/>
        <v>0</v>
      </c>
      <c r="P16" s="24">
        <f t="shared" si="2"/>
        <v>0</v>
      </c>
      <c r="Q16" s="24">
        <f t="shared" si="15"/>
        <v>0</v>
      </c>
      <c r="R16" s="24">
        <f t="shared" si="3"/>
        <v>0</v>
      </c>
      <c r="S16" s="24">
        <f t="shared" si="4"/>
        <v>0</v>
      </c>
      <c r="T16" s="24">
        <f t="shared" si="5"/>
        <v>0</v>
      </c>
      <c r="U16" s="24">
        <f t="shared" si="6"/>
        <v>0</v>
      </c>
    </row>
    <row r="17" spans="1:21" ht="15" x14ac:dyDescent="0.2">
      <c r="A17" s="22">
        <v>11</v>
      </c>
      <c r="B17" s="1" t="s">
        <v>11</v>
      </c>
      <c r="C17" s="45">
        <v>13349</v>
      </c>
      <c r="D17" s="45">
        <v>623</v>
      </c>
      <c r="E17" s="23">
        <f t="shared" si="0"/>
        <v>0.95541082164328661</v>
      </c>
      <c r="F17" s="23">
        <f t="shared" si="1"/>
        <v>4.4589178356713388E-2</v>
      </c>
      <c r="G17" s="60"/>
      <c r="H17" s="24">
        <f t="shared" si="7"/>
        <v>0</v>
      </c>
      <c r="I17" s="24">
        <f t="shared" si="8"/>
        <v>0</v>
      </c>
      <c r="J17" s="24">
        <f t="shared" si="9"/>
        <v>0</v>
      </c>
      <c r="K17" s="24">
        <f t="shared" si="10"/>
        <v>0</v>
      </c>
      <c r="L17" s="24">
        <f t="shared" si="11"/>
        <v>0</v>
      </c>
      <c r="M17" s="24">
        <f t="shared" si="12"/>
        <v>0</v>
      </c>
      <c r="N17" s="24">
        <f t="shared" si="13"/>
        <v>0</v>
      </c>
      <c r="O17" s="24">
        <f t="shared" si="14"/>
        <v>0</v>
      </c>
      <c r="P17" s="24">
        <f t="shared" si="2"/>
        <v>0</v>
      </c>
      <c r="Q17" s="24">
        <f t="shared" si="15"/>
        <v>0</v>
      </c>
      <c r="R17" s="24">
        <f t="shared" si="3"/>
        <v>0</v>
      </c>
      <c r="S17" s="24">
        <f t="shared" si="4"/>
        <v>0</v>
      </c>
      <c r="T17" s="24">
        <f t="shared" si="5"/>
        <v>0</v>
      </c>
      <c r="U17" s="24">
        <f t="shared" si="6"/>
        <v>0</v>
      </c>
    </row>
    <row r="18" spans="1:21" ht="15" x14ac:dyDescent="0.2">
      <c r="A18" s="22">
        <v>12</v>
      </c>
      <c r="B18" s="1" t="s">
        <v>12</v>
      </c>
      <c r="C18" s="45">
        <v>5281</v>
      </c>
      <c r="D18" s="45">
        <v>10241</v>
      </c>
      <c r="E18" s="23">
        <f t="shared" si="0"/>
        <v>0.34022677490014175</v>
      </c>
      <c r="F18" s="23">
        <f t="shared" si="1"/>
        <v>0.65977322509985825</v>
      </c>
      <c r="G18" s="60"/>
      <c r="H18" s="24">
        <f t="shared" si="7"/>
        <v>0</v>
      </c>
      <c r="I18" s="24">
        <f t="shared" si="8"/>
        <v>0</v>
      </c>
      <c r="J18" s="24">
        <f t="shared" si="9"/>
        <v>0</v>
      </c>
      <c r="K18" s="24">
        <f t="shared" si="10"/>
        <v>0</v>
      </c>
      <c r="L18" s="24">
        <f t="shared" si="11"/>
        <v>0</v>
      </c>
      <c r="M18" s="24">
        <f t="shared" si="12"/>
        <v>0</v>
      </c>
      <c r="N18" s="24">
        <f t="shared" si="13"/>
        <v>0</v>
      </c>
      <c r="O18" s="24">
        <f t="shared" si="14"/>
        <v>0</v>
      </c>
      <c r="P18" s="24">
        <f t="shared" si="2"/>
        <v>0</v>
      </c>
      <c r="Q18" s="24">
        <f t="shared" si="15"/>
        <v>0</v>
      </c>
      <c r="R18" s="24">
        <f t="shared" si="3"/>
        <v>0</v>
      </c>
      <c r="S18" s="24">
        <f t="shared" si="4"/>
        <v>0</v>
      </c>
      <c r="T18" s="24">
        <f t="shared" si="5"/>
        <v>0</v>
      </c>
      <c r="U18" s="24">
        <f t="shared" si="6"/>
        <v>0</v>
      </c>
    </row>
    <row r="19" spans="1:21" ht="15" x14ac:dyDescent="0.2">
      <c r="A19" s="22">
        <v>13</v>
      </c>
      <c r="B19" s="1" t="s">
        <v>13</v>
      </c>
      <c r="C19" s="45">
        <v>765</v>
      </c>
      <c r="D19" s="45">
        <v>14441</v>
      </c>
      <c r="E19" s="23">
        <f t="shared" si="0"/>
        <v>5.0309088517690385E-2</v>
      </c>
      <c r="F19" s="23">
        <f t="shared" si="1"/>
        <v>0.94969091148230966</v>
      </c>
      <c r="G19" s="60"/>
      <c r="H19" s="24">
        <f t="shared" si="7"/>
        <v>0</v>
      </c>
      <c r="I19" s="24">
        <f t="shared" si="8"/>
        <v>0</v>
      </c>
      <c r="J19" s="24">
        <f t="shared" si="9"/>
        <v>0</v>
      </c>
      <c r="K19" s="24">
        <f t="shared" si="10"/>
        <v>0</v>
      </c>
      <c r="L19" s="24">
        <f t="shared" si="11"/>
        <v>0</v>
      </c>
      <c r="M19" s="24">
        <f t="shared" si="12"/>
        <v>0</v>
      </c>
      <c r="N19" s="24">
        <f t="shared" si="13"/>
        <v>0</v>
      </c>
      <c r="O19" s="24">
        <f t="shared" si="14"/>
        <v>0</v>
      </c>
      <c r="P19" s="24">
        <f t="shared" si="2"/>
        <v>0</v>
      </c>
      <c r="Q19" s="24">
        <f t="shared" si="15"/>
        <v>0</v>
      </c>
      <c r="R19" s="24">
        <f t="shared" si="3"/>
        <v>0</v>
      </c>
      <c r="S19" s="24">
        <f t="shared" si="4"/>
        <v>0</v>
      </c>
      <c r="T19" s="24">
        <f t="shared" si="5"/>
        <v>0</v>
      </c>
      <c r="U19" s="24">
        <f t="shared" si="6"/>
        <v>0</v>
      </c>
    </row>
    <row r="20" spans="1:21" ht="15" x14ac:dyDescent="0.2">
      <c r="A20" s="22">
        <v>14</v>
      </c>
      <c r="B20" s="1" t="s">
        <v>14</v>
      </c>
      <c r="C20" s="45">
        <v>146</v>
      </c>
      <c r="D20" s="45">
        <v>10746</v>
      </c>
      <c r="E20" s="23">
        <f t="shared" si="0"/>
        <v>1.3404333455747338E-2</v>
      </c>
      <c r="F20" s="23">
        <f t="shared" si="1"/>
        <v>0.98659566654425268</v>
      </c>
      <c r="G20" s="60"/>
      <c r="H20" s="24">
        <f t="shared" si="7"/>
        <v>0</v>
      </c>
      <c r="I20" s="24">
        <f t="shared" si="8"/>
        <v>0</v>
      </c>
      <c r="J20" s="24">
        <f t="shared" si="9"/>
        <v>0</v>
      </c>
      <c r="K20" s="24">
        <f t="shared" si="10"/>
        <v>0</v>
      </c>
      <c r="L20" s="24">
        <f t="shared" si="11"/>
        <v>0</v>
      </c>
      <c r="M20" s="24">
        <f t="shared" si="12"/>
        <v>0</v>
      </c>
      <c r="N20" s="24">
        <f t="shared" si="13"/>
        <v>0</v>
      </c>
      <c r="O20" s="24">
        <f t="shared" si="14"/>
        <v>0</v>
      </c>
      <c r="P20" s="24">
        <f t="shared" si="2"/>
        <v>0</v>
      </c>
      <c r="Q20" s="24">
        <f t="shared" si="15"/>
        <v>0</v>
      </c>
      <c r="R20" s="24">
        <f t="shared" si="3"/>
        <v>0</v>
      </c>
      <c r="S20" s="24">
        <f t="shared" si="4"/>
        <v>0</v>
      </c>
      <c r="T20" s="24">
        <f t="shared" si="5"/>
        <v>0</v>
      </c>
      <c r="U20" s="24">
        <f t="shared" si="6"/>
        <v>0</v>
      </c>
    </row>
    <row r="21" spans="1:21" ht="15" x14ac:dyDescent="0.2">
      <c r="A21" s="22">
        <v>15</v>
      </c>
      <c r="B21" s="1" t="s">
        <v>15</v>
      </c>
      <c r="C21" s="45">
        <v>16169</v>
      </c>
      <c r="D21" s="45">
        <v>1386</v>
      </c>
      <c r="E21" s="23">
        <f t="shared" si="0"/>
        <v>0.92104813443463396</v>
      </c>
      <c r="F21" s="23">
        <f t="shared" si="1"/>
        <v>7.8951865565366042E-2</v>
      </c>
      <c r="G21" s="60"/>
      <c r="H21" s="24">
        <f t="shared" si="7"/>
        <v>0</v>
      </c>
      <c r="I21" s="24">
        <f t="shared" si="8"/>
        <v>0</v>
      </c>
      <c r="J21" s="24">
        <f t="shared" si="9"/>
        <v>0</v>
      </c>
      <c r="K21" s="24">
        <f t="shared" si="10"/>
        <v>0</v>
      </c>
      <c r="L21" s="24">
        <f t="shared" si="11"/>
        <v>0</v>
      </c>
      <c r="M21" s="24">
        <f t="shared" si="12"/>
        <v>0</v>
      </c>
      <c r="N21" s="24">
        <f t="shared" si="13"/>
        <v>0</v>
      </c>
      <c r="O21" s="24">
        <f t="shared" si="14"/>
        <v>0</v>
      </c>
      <c r="P21" s="24">
        <f t="shared" si="2"/>
        <v>0</v>
      </c>
      <c r="Q21" s="24">
        <f t="shared" si="15"/>
        <v>0</v>
      </c>
      <c r="R21" s="24">
        <f t="shared" si="3"/>
        <v>0</v>
      </c>
      <c r="S21" s="24">
        <f t="shared" si="4"/>
        <v>0</v>
      </c>
      <c r="T21" s="24">
        <f t="shared" si="5"/>
        <v>0</v>
      </c>
      <c r="U21" s="24">
        <f t="shared" si="6"/>
        <v>0</v>
      </c>
    </row>
    <row r="22" spans="1:21" ht="15" x14ac:dyDescent="0.2">
      <c r="A22" s="22">
        <v>16</v>
      </c>
      <c r="B22" s="1" t="s">
        <v>16</v>
      </c>
      <c r="C22" s="45">
        <v>833</v>
      </c>
      <c r="D22" s="45">
        <v>9705</v>
      </c>
      <c r="E22" s="23">
        <f t="shared" si="0"/>
        <v>7.9047257544126018E-2</v>
      </c>
      <c r="F22" s="23">
        <f t="shared" si="1"/>
        <v>0.920952742455874</v>
      </c>
      <c r="G22" s="60"/>
      <c r="H22" s="24">
        <f t="shared" si="7"/>
        <v>0</v>
      </c>
      <c r="I22" s="24">
        <f t="shared" si="8"/>
        <v>0</v>
      </c>
      <c r="J22" s="24">
        <f t="shared" si="9"/>
        <v>0</v>
      </c>
      <c r="K22" s="24">
        <f t="shared" si="10"/>
        <v>0</v>
      </c>
      <c r="L22" s="24">
        <f t="shared" si="11"/>
        <v>0</v>
      </c>
      <c r="M22" s="24">
        <f t="shared" si="12"/>
        <v>0</v>
      </c>
      <c r="N22" s="24">
        <f t="shared" si="13"/>
        <v>0</v>
      </c>
      <c r="O22" s="24">
        <f t="shared" si="14"/>
        <v>0</v>
      </c>
      <c r="P22" s="24">
        <f t="shared" si="2"/>
        <v>0</v>
      </c>
      <c r="Q22" s="24">
        <f t="shared" si="15"/>
        <v>0</v>
      </c>
      <c r="R22" s="24">
        <f t="shared" si="3"/>
        <v>0</v>
      </c>
      <c r="S22" s="24">
        <f t="shared" si="4"/>
        <v>0</v>
      </c>
      <c r="T22" s="24">
        <f t="shared" si="5"/>
        <v>0</v>
      </c>
      <c r="U22" s="24">
        <f t="shared" si="6"/>
        <v>0</v>
      </c>
    </row>
    <row r="23" spans="1:21" ht="15" x14ac:dyDescent="0.2">
      <c r="A23" s="22">
        <v>17</v>
      </c>
      <c r="B23" s="1" t="s">
        <v>17</v>
      </c>
      <c r="C23" s="45">
        <v>93</v>
      </c>
      <c r="D23" s="45">
        <v>9525</v>
      </c>
      <c r="E23" s="23">
        <f t="shared" si="0"/>
        <v>9.6693699313786657E-3</v>
      </c>
      <c r="F23" s="23">
        <f t="shared" si="1"/>
        <v>0.99033063006862132</v>
      </c>
      <c r="G23" s="60"/>
      <c r="H23" s="24">
        <f t="shared" si="7"/>
        <v>0</v>
      </c>
      <c r="I23" s="24">
        <f t="shared" si="8"/>
        <v>0</v>
      </c>
      <c r="J23" s="24">
        <f t="shared" si="9"/>
        <v>0</v>
      </c>
      <c r="K23" s="24">
        <f t="shared" si="10"/>
        <v>0</v>
      </c>
      <c r="L23" s="24">
        <f t="shared" si="11"/>
        <v>0</v>
      </c>
      <c r="M23" s="24">
        <f t="shared" si="12"/>
        <v>0</v>
      </c>
      <c r="N23" s="24">
        <f t="shared" si="13"/>
        <v>0</v>
      </c>
      <c r="O23" s="24">
        <f t="shared" si="14"/>
        <v>0</v>
      </c>
      <c r="P23" s="24">
        <f t="shared" si="2"/>
        <v>0</v>
      </c>
      <c r="Q23" s="24">
        <f t="shared" si="15"/>
        <v>0</v>
      </c>
      <c r="R23" s="24">
        <f t="shared" si="3"/>
        <v>0</v>
      </c>
      <c r="S23" s="24">
        <f t="shared" si="4"/>
        <v>0</v>
      </c>
      <c r="T23" s="24">
        <f t="shared" si="5"/>
        <v>0</v>
      </c>
      <c r="U23" s="24">
        <f t="shared" si="6"/>
        <v>0</v>
      </c>
    </row>
    <row r="24" spans="1:21" ht="15" x14ac:dyDescent="0.2">
      <c r="A24" s="22">
        <v>18</v>
      </c>
      <c r="B24" s="1" t="s">
        <v>18</v>
      </c>
      <c r="C24" s="45">
        <v>1178</v>
      </c>
      <c r="D24" s="45">
        <v>13087</v>
      </c>
      <c r="E24" s="23">
        <f t="shared" si="0"/>
        <v>8.2579740623904663E-2</v>
      </c>
      <c r="F24" s="23">
        <f t="shared" si="1"/>
        <v>0.91742025937609539</v>
      </c>
      <c r="G24" s="60"/>
      <c r="H24" s="24">
        <f t="shared" si="7"/>
        <v>0</v>
      </c>
      <c r="I24" s="24">
        <f t="shared" si="8"/>
        <v>0</v>
      </c>
      <c r="J24" s="24">
        <f t="shared" si="9"/>
        <v>0</v>
      </c>
      <c r="K24" s="24">
        <f t="shared" si="10"/>
        <v>0</v>
      </c>
      <c r="L24" s="24">
        <f t="shared" si="11"/>
        <v>0</v>
      </c>
      <c r="M24" s="24">
        <f t="shared" si="12"/>
        <v>0</v>
      </c>
      <c r="N24" s="24">
        <f t="shared" si="13"/>
        <v>0</v>
      </c>
      <c r="O24" s="24">
        <f t="shared" si="14"/>
        <v>0</v>
      </c>
      <c r="P24" s="24">
        <f t="shared" si="2"/>
        <v>0</v>
      </c>
      <c r="Q24" s="24">
        <f t="shared" si="15"/>
        <v>0</v>
      </c>
      <c r="R24" s="24">
        <f t="shared" si="3"/>
        <v>0</v>
      </c>
      <c r="S24" s="24">
        <f t="shared" si="4"/>
        <v>0</v>
      </c>
      <c r="T24" s="24">
        <f t="shared" si="5"/>
        <v>0</v>
      </c>
      <c r="U24" s="24">
        <f t="shared" si="6"/>
        <v>0</v>
      </c>
    </row>
    <row r="25" spans="1:21" ht="15" x14ac:dyDescent="0.2">
      <c r="A25" s="22">
        <v>19</v>
      </c>
      <c r="B25" s="1" t="s">
        <v>19</v>
      </c>
      <c r="C25" s="45">
        <v>513</v>
      </c>
      <c r="D25" s="45">
        <v>4928</v>
      </c>
      <c r="E25" s="23">
        <f t="shared" si="0"/>
        <v>9.4284138945046864E-2</v>
      </c>
      <c r="F25" s="23">
        <f t="shared" si="1"/>
        <v>0.90571586105495316</v>
      </c>
      <c r="G25" s="60"/>
      <c r="H25" s="24">
        <f t="shared" si="7"/>
        <v>0</v>
      </c>
      <c r="I25" s="24">
        <f t="shared" si="8"/>
        <v>0</v>
      </c>
      <c r="J25" s="24">
        <f t="shared" si="9"/>
        <v>0</v>
      </c>
      <c r="K25" s="24">
        <f t="shared" si="10"/>
        <v>0</v>
      </c>
      <c r="L25" s="24">
        <f t="shared" si="11"/>
        <v>0</v>
      </c>
      <c r="M25" s="24">
        <f t="shared" si="12"/>
        <v>0</v>
      </c>
      <c r="N25" s="24">
        <f t="shared" si="13"/>
        <v>0</v>
      </c>
      <c r="O25" s="24">
        <f t="shared" si="14"/>
        <v>0</v>
      </c>
      <c r="P25" s="24">
        <f t="shared" si="2"/>
        <v>0</v>
      </c>
      <c r="Q25" s="24">
        <f t="shared" si="15"/>
        <v>0</v>
      </c>
      <c r="R25" s="24">
        <f t="shared" si="3"/>
        <v>0</v>
      </c>
      <c r="S25" s="24">
        <f t="shared" si="4"/>
        <v>0</v>
      </c>
      <c r="T25" s="24">
        <f t="shared" si="5"/>
        <v>0</v>
      </c>
      <c r="U25" s="24">
        <f t="shared" si="6"/>
        <v>0</v>
      </c>
    </row>
    <row r="26" spans="1:21" ht="15" x14ac:dyDescent="0.2">
      <c r="A26" s="22">
        <v>20</v>
      </c>
      <c r="B26" s="1" t="s">
        <v>20</v>
      </c>
      <c r="C26" s="45">
        <v>9717</v>
      </c>
      <c r="D26" s="45">
        <v>14286</v>
      </c>
      <c r="E26" s="23">
        <f t="shared" si="0"/>
        <v>0.40482439695038119</v>
      </c>
      <c r="F26" s="23">
        <f t="shared" si="1"/>
        <v>0.59517560304961881</v>
      </c>
      <c r="G26" s="60"/>
      <c r="H26" s="24">
        <f t="shared" si="7"/>
        <v>0</v>
      </c>
      <c r="I26" s="24">
        <f t="shared" si="8"/>
        <v>0</v>
      </c>
      <c r="J26" s="24">
        <f t="shared" si="9"/>
        <v>0</v>
      </c>
      <c r="K26" s="24">
        <f t="shared" si="10"/>
        <v>0</v>
      </c>
      <c r="L26" s="24">
        <f t="shared" si="11"/>
        <v>0</v>
      </c>
      <c r="M26" s="24">
        <f t="shared" si="12"/>
        <v>0</v>
      </c>
      <c r="N26" s="24">
        <f t="shared" si="13"/>
        <v>0</v>
      </c>
      <c r="O26" s="24">
        <f t="shared" si="14"/>
        <v>0</v>
      </c>
      <c r="P26" s="24">
        <f t="shared" si="2"/>
        <v>0</v>
      </c>
      <c r="Q26" s="24">
        <f t="shared" si="15"/>
        <v>0</v>
      </c>
      <c r="R26" s="24">
        <f t="shared" si="3"/>
        <v>0</v>
      </c>
      <c r="S26" s="24">
        <f t="shared" si="4"/>
        <v>0</v>
      </c>
      <c r="T26" s="24">
        <f t="shared" si="5"/>
        <v>0</v>
      </c>
      <c r="U26" s="24">
        <f t="shared" si="6"/>
        <v>0</v>
      </c>
    </row>
    <row r="27" spans="1:21" ht="15" x14ac:dyDescent="0.2">
      <c r="A27" s="22">
        <v>21</v>
      </c>
      <c r="B27" s="1" t="s">
        <v>21</v>
      </c>
      <c r="C27" s="45">
        <v>1289</v>
      </c>
      <c r="D27" s="45">
        <v>13610</v>
      </c>
      <c r="E27" s="23">
        <f t="shared" si="0"/>
        <v>8.6515873548560301E-2</v>
      </c>
      <c r="F27" s="23">
        <f t="shared" si="1"/>
        <v>0.91348412645143973</v>
      </c>
      <c r="G27" s="60"/>
      <c r="H27" s="24">
        <f t="shared" si="7"/>
        <v>0</v>
      </c>
      <c r="I27" s="24">
        <f t="shared" si="8"/>
        <v>0</v>
      </c>
      <c r="J27" s="24">
        <f t="shared" si="9"/>
        <v>0</v>
      </c>
      <c r="K27" s="24">
        <f t="shared" si="10"/>
        <v>0</v>
      </c>
      <c r="L27" s="24">
        <f t="shared" si="11"/>
        <v>0</v>
      </c>
      <c r="M27" s="24">
        <f t="shared" si="12"/>
        <v>0</v>
      </c>
      <c r="N27" s="24">
        <f t="shared" si="13"/>
        <v>0</v>
      </c>
      <c r="O27" s="24">
        <f t="shared" si="14"/>
        <v>0</v>
      </c>
      <c r="P27" s="24">
        <f t="shared" si="2"/>
        <v>0</v>
      </c>
      <c r="Q27" s="24">
        <f t="shared" si="15"/>
        <v>0</v>
      </c>
      <c r="R27" s="24">
        <f t="shared" si="3"/>
        <v>0</v>
      </c>
      <c r="S27" s="24">
        <f t="shared" si="4"/>
        <v>0</v>
      </c>
      <c r="T27" s="24">
        <f t="shared" si="5"/>
        <v>0</v>
      </c>
      <c r="U27" s="24">
        <f t="shared" si="6"/>
        <v>0</v>
      </c>
    </row>
    <row r="28" spans="1:21" ht="15" x14ac:dyDescent="0.2">
      <c r="A28" s="22">
        <v>22</v>
      </c>
      <c r="B28" s="1" t="s">
        <v>22</v>
      </c>
      <c r="C28" s="45">
        <v>4526</v>
      </c>
      <c r="D28" s="45">
        <v>20779</v>
      </c>
      <c r="E28" s="23">
        <f t="shared" si="0"/>
        <v>0.17885793321477969</v>
      </c>
      <c r="F28" s="23">
        <f t="shared" si="1"/>
        <v>0.82114206678522028</v>
      </c>
      <c r="G28" s="60"/>
      <c r="H28" s="24">
        <f t="shared" si="7"/>
        <v>0</v>
      </c>
      <c r="I28" s="24">
        <f t="shared" si="8"/>
        <v>0</v>
      </c>
      <c r="J28" s="24">
        <f t="shared" si="9"/>
        <v>0</v>
      </c>
      <c r="K28" s="24">
        <f t="shared" si="10"/>
        <v>0</v>
      </c>
      <c r="L28" s="24">
        <f t="shared" si="11"/>
        <v>0</v>
      </c>
      <c r="M28" s="24">
        <f t="shared" si="12"/>
        <v>0</v>
      </c>
      <c r="N28" s="24">
        <f t="shared" si="13"/>
        <v>0</v>
      </c>
      <c r="O28" s="24">
        <f t="shared" si="14"/>
        <v>0</v>
      </c>
      <c r="P28" s="24">
        <f t="shared" si="2"/>
        <v>0</v>
      </c>
      <c r="Q28" s="24">
        <f t="shared" si="15"/>
        <v>0</v>
      </c>
      <c r="R28" s="24">
        <f t="shared" si="3"/>
        <v>0</v>
      </c>
      <c r="S28" s="24">
        <f t="shared" si="4"/>
        <v>0</v>
      </c>
      <c r="T28" s="24">
        <f t="shared" si="5"/>
        <v>0</v>
      </c>
      <c r="U28" s="24">
        <f t="shared" si="6"/>
        <v>0</v>
      </c>
    </row>
    <row r="29" spans="1:21" ht="15" x14ac:dyDescent="0.2">
      <c r="A29" s="22">
        <v>23</v>
      </c>
      <c r="B29" s="1" t="s">
        <v>23</v>
      </c>
      <c r="C29" s="45">
        <v>1276</v>
      </c>
      <c r="D29" s="45">
        <v>16998</v>
      </c>
      <c r="E29" s="23">
        <f t="shared" si="0"/>
        <v>6.9825982269891645E-2</v>
      </c>
      <c r="F29" s="23">
        <f t="shared" si="1"/>
        <v>0.93017401773010833</v>
      </c>
      <c r="G29" s="60"/>
      <c r="H29" s="24">
        <f t="shared" si="7"/>
        <v>0</v>
      </c>
      <c r="I29" s="24">
        <f t="shared" si="8"/>
        <v>0</v>
      </c>
      <c r="J29" s="24">
        <f t="shared" si="9"/>
        <v>0</v>
      </c>
      <c r="K29" s="24">
        <f t="shared" si="10"/>
        <v>0</v>
      </c>
      <c r="L29" s="24">
        <f t="shared" si="11"/>
        <v>0</v>
      </c>
      <c r="M29" s="24">
        <f t="shared" si="12"/>
        <v>0</v>
      </c>
      <c r="N29" s="24">
        <f t="shared" si="13"/>
        <v>0</v>
      </c>
      <c r="O29" s="24">
        <f t="shared" si="14"/>
        <v>0</v>
      </c>
      <c r="P29" s="24">
        <f t="shared" si="2"/>
        <v>0</v>
      </c>
      <c r="Q29" s="24">
        <f t="shared" si="15"/>
        <v>0</v>
      </c>
      <c r="R29" s="24">
        <f t="shared" si="3"/>
        <v>0</v>
      </c>
      <c r="S29" s="24">
        <f t="shared" si="4"/>
        <v>0</v>
      </c>
      <c r="T29" s="24">
        <f t="shared" si="5"/>
        <v>0</v>
      </c>
      <c r="U29" s="24">
        <f t="shared" si="6"/>
        <v>0</v>
      </c>
    </row>
    <row r="30" spans="1:21" ht="15" x14ac:dyDescent="0.2">
      <c r="A30" s="22">
        <v>24</v>
      </c>
      <c r="B30" s="1" t="s">
        <v>24</v>
      </c>
      <c r="C30" s="45">
        <v>2328</v>
      </c>
      <c r="D30" s="45">
        <v>15723</v>
      </c>
      <c r="E30" s="23">
        <f t="shared" si="0"/>
        <v>0.12896792421472494</v>
      </c>
      <c r="F30" s="23">
        <f t="shared" si="1"/>
        <v>0.87103207578527508</v>
      </c>
      <c r="G30" s="60"/>
      <c r="H30" s="24">
        <f t="shared" si="7"/>
        <v>0</v>
      </c>
      <c r="I30" s="24">
        <f t="shared" si="8"/>
        <v>0</v>
      </c>
      <c r="J30" s="24">
        <f t="shared" si="9"/>
        <v>0</v>
      </c>
      <c r="K30" s="24">
        <f t="shared" si="10"/>
        <v>0</v>
      </c>
      <c r="L30" s="24">
        <f t="shared" si="11"/>
        <v>0</v>
      </c>
      <c r="M30" s="24">
        <f t="shared" si="12"/>
        <v>0</v>
      </c>
      <c r="N30" s="24">
        <f t="shared" si="13"/>
        <v>0</v>
      </c>
      <c r="O30" s="24">
        <f t="shared" si="14"/>
        <v>0</v>
      </c>
      <c r="P30" s="24">
        <f t="shared" si="2"/>
        <v>0</v>
      </c>
      <c r="Q30" s="24">
        <f t="shared" si="15"/>
        <v>0</v>
      </c>
      <c r="R30" s="24">
        <f t="shared" si="3"/>
        <v>0</v>
      </c>
      <c r="S30" s="24">
        <f t="shared" si="4"/>
        <v>0</v>
      </c>
      <c r="T30" s="24">
        <f t="shared" si="5"/>
        <v>0</v>
      </c>
      <c r="U30" s="24">
        <f t="shared" si="6"/>
        <v>0</v>
      </c>
    </row>
    <row r="31" spans="1:21" ht="30" x14ac:dyDescent="0.2">
      <c r="A31" s="22">
        <v>25</v>
      </c>
      <c r="B31" s="1" t="s">
        <v>55</v>
      </c>
      <c r="C31" s="45">
        <v>441457</v>
      </c>
      <c r="D31" s="45">
        <v>381037</v>
      </c>
      <c r="E31" s="23">
        <f t="shared" si="0"/>
        <v>0.53672975122006972</v>
      </c>
      <c r="F31" s="23">
        <f t="shared" si="1"/>
        <v>0.46327024877993028</v>
      </c>
      <c r="G31" s="60">
        <v>136542448.94</v>
      </c>
      <c r="H31" s="24">
        <f t="shared" si="7"/>
        <v>34135612.240000002</v>
      </c>
      <c r="I31" s="24">
        <f t="shared" si="8"/>
        <v>34135612.240000002</v>
      </c>
      <c r="J31" s="24">
        <f t="shared" si="9"/>
        <v>34135612.240000002</v>
      </c>
      <c r="K31" s="24">
        <f t="shared" si="10"/>
        <v>34135612.219999976</v>
      </c>
      <c r="L31" s="24">
        <f t="shared" si="11"/>
        <v>73286394.650000006</v>
      </c>
      <c r="M31" s="24">
        <f t="shared" si="12"/>
        <v>18321598.670000002</v>
      </c>
      <c r="N31" s="24">
        <f t="shared" si="13"/>
        <v>18321598.670000002</v>
      </c>
      <c r="O31" s="24">
        <f t="shared" si="14"/>
        <v>18321598.670000002</v>
      </c>
      <c r="P31" s="24">
        <f t="shared" si="2"/>
        <v>18321598.640000001</v>
      </c>
      <c r="Q31" s="24">
        <f t="shared" si="15"/>
        <v>63256054.289999977</v>
      </c>
      <c r="R31" s="24">
        <f t="shared" si="3"/>
        <v>15814013.57</v>
      </c>
      <c r="S31" s="24">
        <f t="shared" si="4"/>
        <v>15814013.57</v>
      </c>
      <c r="T31" s="24">
        <f t="shared" si="5"/>
        <v>15814013.57</v>
      </c>
      <c r="U31" s="24">
        <f t="shared" si="6"/>
        <v>15814013.579999976</v>
      </c>
    </row>
    <row r="32" spans="1:21" ht="30" x14ac:dyDescent="0.2">
      <c r="A32" s="22">
        <v>26</v>
      </c>
      <c r="B32" s="1" t="s">
        <v>56</v>
      </c>
      <c r="C32" s="45">
        <v>95167</v>
      </c>
      <c r="D32" s="45">
        <v>79385</v>
      </c>
      <c r="E32" s="23">
        <f t="shared" si="0"/>
        <v>0.54520715889820803</v>
      </c>
      <c r="F32" s="23">
        <f t="shared" si="1"/>
        <v>0.45479284110179197</v>
      </c>
      <c r="G32" s="60">
        <v>5081653.1399999997</v>
      </c>
      <c r="H32" s="24">
        <f t="shared" si="7"/>
        <v>1270413.29</v>
      </c>
      <c r="I32" s="24">
        <f t="shared" si="8"/>
        <v>1270413.29</v>
      </c>
      <c r="J32" s="24">
        <f t="shared" si="9"/>
        <v>1270413.29</v>
      </c>
      <c r="K32" s="24">
        <f t="shared" si="10"/>
        <v>1270413.2699999996</v>
      </c>
      <c r="L32" s="24">
        <f t="shared" si="11"/>
        <v>2770553.67</v>
      </c>
      <c r="M32" s="24">
        <f t="shared" si="12"/>
        <v>692638.42</v>
      </c>
      <c r="N32" s="24">
        <f t="shared" si="13"/>
        <v>692638.42</v>
      </c>
      <c r="O32" s="24">
        <f t="shared" si="14"/>
        <v>692638.42</v>
      </c>
      <c r="P32" s="24">
        <f t="shared" si="2"/>
        <v>692638.41</v>
      </c>
      <c r="Q32" s="24">
        <f t="shared" si="15"/>
        <v>2311099.4699999993</v>
      </c>
      <c r="R32" s="24">
        <f t="shared" si="3"/>
        <v>577774.87</v>
      </c>
      <c r="S32" s="24">
        <f t="shared" si="4"/>
        <v>577774.87</v>
      </c>
      <c r="T32" s="24">
        <f t="shared" si="5"/>
        <v>577774.87</v>
      </c>
      <c r="U32" s="24">
        <f t="shared" si="6"/>
        <v>577774.85999999952</v>
      </c>
    </row>
    <row r="33" spans="1:21" ht="30" x14ac:dyDescent="0.2">
      <c r="A33" s="22">
        <v>27</v>
      </c>
      <c r="B33" s="1" t="s">
        <v>25</v>
      </c>
      <c r="C33" s="45">
        <v>441457</v>
      </c>
      <c r="D33" s="45">
        <v>381037</v>
      </c>
      <c r="E33" s="23">
        <f t="shared" si="0"/>
        <v>0.53672975122006972</v>
      </c>
      <c r="F33" s="23">
        <f t="shared" si="1"/>
        <v>0.46327024877993028</v>
      </c>
      <c r="G33" s="60">
        <v>87282378.299999997</v>
      </c>
      <c r="H33" s="24">
        <f t="shared" si="7"/>
        <v>21820594.579999998</v>
      </c>
      <c r="I33" s="24">
        <f t="shared" si="8"/>
        <v>21820594.579999998</v>
      </c>
      <c r="J33" s="24">
        <f t="shared" si="9"/>
        <v>21820594.579999998</v>
      </c>
      <c r="K33" s="24">
        <f t="shared" si="10"/>
        <v>21820594.560000002</v>
      </c>
      <c r="L33" s="24">
        <f t="shared" si="11"/>
        <v>46847049.189999998</v>
      </c>
      <c r="M33" s="24">
        <f t="shared" si="12"/>
        <v>11711762.300000001</v>
      </c>
      <c r="N33" s="24">
        <f t="shared" si="13"/>
        <v>11711762.300000001</v>
      </c>
      <c r="O33" s="24">
        <f t="shared" si="14"/>
        <v>11711762.300000001</v>
      </c>
      <c r="P33" s="24">
        <f t="shared" si="2"/>
        <v>11711762.289999999</v>
      </c>
      <c r="Q33" s="24">
        <f t="shared" si="15"/>
        <v>40435329.109999999</v>
      </c>
      <c r="R33" s="24">
        <f t="shared" si="3"/>
        <v>10108832.279999997</v>
      </c>
      <c r="S33" s="24">
        <f t="shared" si="4"/>
        <v>10108832.279999997</v>
      </c>
      <c r="T33" s="24">
        <f t="shared" si="5"/>
        <v>10108832.279999997</v>
      </c>
      <c r="U33" s="24">
        <f t="shared" si="6"/>
        <v>10108832.270000003</v>
      </c>
    </row>
    <row r="34" spans="1:21" ht="30" x14ac:dyDescent="0.2">
      <c r="A34" s="22">
        <v>28</v>
      </c>
      <c r="B34" s="1" t="s">
        <v>57</v>
      </c>
      <c r="C34" s="45">
        <v>441457</v>
      </c>
      <c r="D34" s="45">
        <v>381037</v>
      </c>
      <c r="E34" s="23">
        <f t="shared" si="0"/>
        <v>0.53672975122006972</v>
      </c>
      <c r="F34" s="23">
        <f t="shared" si="1"/>
        <v>0.46327024877993028</v>
      </c>
      <c r="G34" s="60">
        <v>18921344.140000001</v>
      </c>
      <c r="H34" s="24">
        <f t="shared" si="7"/>
        <v>4730336.04</v>
      </c>
      <c r="I34" s="24">
        <f t="shared" si="8"/>
        <v>4730336.04</v>
      </c>
      <c r="J34" s="24">
        <f t="shared" si="9"/>
        <v>4730336.04</v>
      </c>
      <c r="K34" s="24">
        <f t="shared" si="10"/>
        <v>4730336.0200000023</v>
      </c>
      <c r="L34" s="24">
        <f t="shared" si="11"/>
        <v>10155648.33</v>
      </c>
      <c r="M34" s="24">
        <f t="shared" si="12"/>
        <v>2538912.09</v>
      </c>
      <c r="N34" s="24">
        <f t="shared" si="13"/>
        <v>2538912.09</v>
      </c>
      <c r="O34" s="24">
        <f t="shared" si="14"/>
        <v>2538912.09</v>
      </c>
      <c r="P34" s="24">
        <f t="shared" si="2"/>
        <v>2538912.0600000005</v>
      </c>
      <c r="Q34" s="24">
        <f t="shared" si="15"/>
        <v>8765695.8100000024</v>
      </c>
      <c r="R34" s="24">
        <f t="shared" si="3"/>
        <v>2191423.9500000002</v>
      </c>
      <c r="S34" s="24">
        <f t="shared" si="4"/>
        <v>2191423.9500000002</v>
      </c>
      <c r="T34" s="24">
        <f t="shared" si="5"/>
        <v>2191423.9500000002</v>
      </c>
      <c r="U34" s="24">
        <f t="shared" si="6"/>
        <v>2191423.9600000018</v>
      </c>
    </row>
    <row r="35" spans="1:21" ht="30" x14ac:dyDescent="0.2">
      <c r="A35" s="22">
        <v>29</v>
      </c>
      <c r="B35" s="1" t="s">
        <v>58</v>
      </c>
      <c r="C35" s="45">
        <v>441457</v>
      </c>
      <c r="D35" s="45">
        <v>381037</v>
      </c>
      <c r="E35" s="23">
        <f t="shared" si="0"/>
        <v>0.53672975122006972</v>
      </c>
      <c r="F35" s="23">
        <f t="shared" si="1"/>
        <v>0.46327024877993028</v>
      </c>
      <c r="G35" s="60">
        <v>25465505.300000001</v>
      </c>
      <c r="H35" s="24">
        <f t="shared" si="7"/>
        <v>6366376.3300000001</v>
      </c>
      <c r="I35" s="24">
        <f t="shared" si="8"/>
        <v>6366376.3300000001</v>
      </c>
      <c r="J35" s="24">
        <f t="shared" si="9"/>
        <v>6366376.3300000001</v>
      </c>
      <c r="K35" s="24">
        <f t="shared" si="10"/>
        <v>6366376.3099999987</v>
      </c>
      <c r="L35" s="24">
        <f t="shared" si="11"/>
        <v>13668094.32</v>
      </c>
      <c r="M35" s="24">
        <f t="shared" si="12"/>
        <v>3417023.58</v>
      </c>
      <c r="N35" s="24">
        <f t="shared" si="13"/>
        <v>3417023.58</v>
      </c>
      <c r="O35" s="24">
        <f t="shared" si="14"/>
        <v>3417023.58</v>
      </c>
      <c r="P35" s="24">
        <f t="shared" si="2"/>
        <v>3417023.58</v>
      </c>
      <c r="Q35" s="24">
        <f t="shared" si="15"/>
        <v>11797410.979999999</v>
      </c>
      <c r="R35" s="24">
        <f t="shared" si="3"/>
        <v>2949352.75</v>
      </c>
      <c r="S35" s="24">
        <f t="shared" si="4"/>
        <v>2949352.75</v>
      </c>
      <c r="T35" s="24">
        <f t="shared" si="5"/>
        <v>2949352.75</v>
      </c>
      <c r="U35" s="24">
        <f t="shared" si="6"/>
        <v>2949352.7299999986</v>
      </c>
    </row>
    <row r="36" spans="1:21" ht="29.25" customHeight="1" x14ac:dyDescent="0.2">
      <c r="A36" s="22">
        <v>30</v>
      </c>
      <c r="B36" s="1" t="s">
        <v>26</v>
      </c>
      <c r="C36" s="45">
        <v>441457</v>
      </c>
      <c r="D36" s="45">
        <v>381037</v>
      </c>
      <c r="E36" s="23">
        <f t="shared" si="0"/>
        <v>0.53672975122006972</v>
      </c>
      <c r="F36" s="23">
        <f t="shared" si="1"/>
        <v>0.46327024877993028</v>
      </c>
      <c r="G36" s="60"/>
      <c r="H36" s="24">
        <f t="shared" si="7"/>
        <v>0</v>
      </c>
      <c r="I36" s="24">
        <f t="shared" si="8"/>
        <v>0</v>
      </c>
      <c r="J36" s="24">
        <f t="shared" si="9"/>
        <v>0</v>
      </c>
      <c r="K36" s="24">
        <f t="shared" si="10"/>
        <v>0</v>
      </c>
      <c r="L36" s="24">
        <f t="shared" si="11"/>
        <v>0</v>
      </c>
      <c r="M36" s="24">
        <f t="shared" si="12"/>
        <v>0</v>
      </c>
      <c r="N36" s="24">
        <f t="shared" si="13"/>
        <v>0</v>
      </c>
      <c r="O36" s="24">
        <f t="shared" si="14"/>
        <v>0</v>
      </c>
      <c r="P36" s="24">
        <f t="shared" si="2"/>
        <v>0</v>
      </c>
      <c r="Q36" s="24">
        <f t="shared" si="15"/>
        <v>0</v>
      </c>
      <c r="R36" s="24">
        <f t="shared" si="3"/>
        <v>0</v>
      </c>
      <c r="S36" s="24">
        <f t="shared" si="4"/>
        <v>0</v>
      </c>
      <c r="T36" s="24">
        <f t="shared" si="5"/>
        <v>0</v>
      </c>
      <c r="U36" s="24">
        <f t="shared" si="6"/>
        <v>0</v>
      </c>
    </row>
    <row r="37" spans="1:21" ht="30" x14ac:dyDescent="0.2">
      <c r="A37" s="22">
        <v>31</v>
      </c>
      <c r="B37" s="1" t="s">
        <v>27</v>
      </c>
      <c r="C37" s="45">
        <v>441457</v>
      </c>
      <c r="D37" s="45">
        <v>381037</v>
      </c>
      <c r="E37" s="23">
        <f t="shared" si="0"/>
        <v>0.53672975122006972</v>
      </c>
      <c r="F37" s="23">
        <f t="shared" si="1"/>
        <v>0.46327024877993028</v>
      </c>
      <c r="G37" s="60"/>
      <c r="H37" s="24">
        <f t="shared" si="7"/>
        <v>0</v>
      </c>
      <c r="I37" s="24">
        <f t="shared" si="8"/>
        <v>0</v>
      </c>
      <c r="J37" s="24">
        <f t="shared" si="9"/>
        <v>0</v>
      </c>
      <c r="K37" s="24">
        <f t="shared" si="10"/>
        <v>0</v>
      </c>
      <c r="L37" s="24">
        <f t="shared" si="11"/>
        <v>0</v>
      </c>
      <c r="M37" s="24">
        <f t="shared" si="12"/>
        <v>0</v>
      </c>
      <c r="N37" s="24">
        <f t="shared" si="13"/>
        <v>0</v>
      </c>
      <c r="O37" s="24">
        <f t="shared" si="14"/>
        <v>0</v>
      </c>
      <c r="P37" s="24">
        <f t="shared" si="2"/>
        <v>0</v>
      </c>
      <c r="Q37" s="24">
        <f t="shared" si="15"/>
        <v>0</v>
      </c>
      <c r="R37" s="24">
        <f t="shared" si="3"/>
        <v>0</v>
      </c>
      <c r="S37" s="24">
        <f t="shared" si="4"/>
        <v>0</v>
      </c>
      <c r="T37" s="24">
        <f t="shared" si="5"/>
        <v>0</v>
      </c>
      <c r="U37" s="24">
        <f t="shared" si="6"/>
        <v>0</v>
      </c>
    </row>
    <row r="38" spans="1:21" ht="30" x14ac:dyDescent="0.2">
      <c r="A38" s="22">
        <v>32</v>
      </c>
      <c r="B38" s="1" t="s">
        <v>96</v>
      </c>
      <c r="C38" s="45">
        <v>441457</v>
      </c>
      <c r="D38" s="45">
        <v>381037</v>
      </c>
      <c r="E38" s="23">
        <f t="shared" si="0"/>
        <v>0.53672975122006972</v>
      </c>
      <c r="F38" s="23">
        <f t="shared" si="1"/>
        <v>0.46327024877993028</v>
      </c>
      <c r="G38" s="60"/>
      <c r="H38" s="24">
        <f t="shared" si="7"/>
        <v>0</v>
      </c>
      <c r="I38" s="24">
        <f t="shared" si="8"/>
        <v>0</v>
      </c>
      <c r="J38" s="24">
        <f t="shared" si="9"/>
        <v>0</v>
      </c>
      <c r="K38" s="24">
        <f t="shared" si="10"/>
        <v>0</v>
      </c>
      <c r="L38" s="24">
        <f t="shared" si="11"/>
        <v>0</v>
      </c>
      <c r="M38" s="24">
        <f t="shared" si="12"/>
        <v>0</v>
      </c>
      <c r="N38" s="24">
        <f t="shared" si="13"/>
        <v>0</v>
      </c>
      <c r="O38" s="24">
        <f t="shared" si="14"/>
        <v>0</v>
      </c>
      <c r="P38" s="24">
        <f t="shared" si="2"/>
        <v>0</v>
      </c>
      <c r="Q38" s="24">
        <f t="shared" si="15"/>
        <v>0</v>
      </c>
      <c r="R38" s="24">
        <f t="shared" si="3"/>
        <v>0</v>
      </c>
      <c r="S38" s="24">
        <f t="shared" si="4"/>
        <v>0</v>
      </c>
      <c r="T38" s="24">
        <f t="shared" si="5"/>
        <v>0</v>
      </c>
      <c r="U38" s="24">
        <f t="shared" si="6"/>
        <v>0</v>
      </c>
    </row>
    <row r="39" spans="1:21" ht="30" x14ac:dyDescent="0.2">
      <c r="A39" s="22">
        <v>33</v>
      </c>
      <c r="B39" s="1" t="s">
        <v>59</v>
      </c>
      <c r="C39" s="45">
        <v>441457</v>
      </c>
      <c r="D39" s="45">
        <v>381037</v>
      </c>
      <c r="E39" s="23">
        <f t="shared" si="0"/>
        <v>0.53672975122006972</v>
      </c>
      <c r="F39" s="23">
        <f t="shared" si="1"/>
        <v>0.46327024877993028</v>
      </c>
      <c r="G39" s="60">
        <v>22889520.079999998</v>
      </c>
      <c r="H39" s="24">
        <f t="shared" si="7"/>
        <v>5722380.0199999996</v>
      </c>
      <c r="I39" s="24">
        <f t="shared" si="8"/>
        <v>5722380.0199999996</v>
      </c>
      <c r="J39" s="24">
        <f t="shared" si="9"/>
        <v>5722380.0199999996</v>
      </c>
      <c r="K39" s="24">
        <f t="shared" si="10"/>
        <v>5722380.0199999996</v>
      </c>
      <c r="L39" s="24">
        <f t="shared" si="11"/>
        <v>12285486.42</v>
      </c>
      <c r="M39" s="24">
        <f t="shared" si="12"/>
        <v>3071371.6</v>
      </c>
      <c r="N39" s="24">
        <f t="shared" si="13"/>
        <v>3071371.6</v>
      </c>
      <c r="O39" s="24">
        <f t="shared" si="14"/>
        <v>3071371.6</v>
      </c>
      <c r="P39" s="24">
        <f t="shared" si="2"/>
        <v>3071371.6200000006</v>
      </c>
      <c r="Q39" s="24">
        <f t="shared" si="15"/>
        <v>10604033.659999996</v>
      </c>
      <c r="R39" s="24">
        <f t="shared" ref="R39:R70" si="16">H39-M39</f>
        <v>2651008.4199999995</v>
      </c>
      <c r="S39" s="24">
        <f t="shared" ref="S39:S70" si="17">I39-N39</f>
        <v>2651008.4199999995</v>
      </c>
      <c r="T39" s="24">
        <f t="shared" ref="T39:T70" si="18">J39-O39</f>
        <v>2651008.4199999995</v>
      </c>
      <c r="U39" s="24">
        <f t="shared" ref="U39:U70" si="19">K39-P39</f>
        <v>2651008.399999999</v>
      </c>
    </row>
    <row r="40" spans="1:21" ht="30" x14ac:dyDescent="0.2">
      <c r="A40" s="22">
        <v>34</v>
      </c>
      <c r="B40" s="1" t="s">
        <v>28</v>
      </c>
      <c r="C40" s="45">
        <v>441457</v>
      </c>
      <c r="D40" s="45">
        <v>381037</v>
      </c>
      <c r="E40" s="23">
        <f t="shared" si="0"/>
        <v>0.53672975122006972</v>
      </c>
      <c r="F40" s="23">
        <f t="shared" si="1"/>
        <v>0.46327024877993028</v>
      </c>
      <c r="G40" s="60"/>
      <c r="H40" s="24">
        <f t="shared" si="7"/>
        <v>0</v>
      </c>
      <c r="I40" s="24">
        <f t="shared" si="8"/>
        <v>0</v>
      </c>
      <c r="J40" s="24">
        <f t="shared" si="9"/>
        <v>0</v>
      </c>
      <c r="K40" s="24">
        <f t="shared" si="10"/>
        <v>0</v>
      </c>
      <c r="L40" s="24">
        <f t="shared" si="11"/>
        <v>0</v>
      </c>
      <c r="M40" s="24">
        <f t="shared" si="12"/>
        <v>0</v>
      </c>
      <c r="N40" s="24">
        <f t="shared" si="13"/>
        <v>0</v>
      </c>
      <c r="O40" s="24">
        <f t="shared" si="14"/>
        <v>0</v>
      </c>
      <c r="P40" s="24">
        <f t="shared" si="2"/>
        <v>0</v>
      </c>
      <c r="Q40" s="24">
        <f t="shared" si="15"/>
        <v>0</v>
      </c>
      <c r="R40" s="24">
        <f t="shared" si="16"/>
        <v>0</v>
      </c>
      <c r="S40" s="24">
        <f t="shared" si="17"/>
        <v>0</v>
      </c>
      <c r="T40" s="24">
        <f t="shared" si="18"/>
        <v>0</v>
      </c>
      <c r="U40" s="24">
        <f t="shared" si="19"/>
        <v>0</v>
      </c>
    </row>
    <row r="41" spans="1:21" ht="30" x14ac:dyDescent="0.2">
      <c r="A41" s="22">
        <v>35</v>
      </c>
      <c r="B41" s="1" t="s">
        <v>60</v>
      </c>
      <c r="C41" s="3">
        <v>316567</v>
      </c>
      <c r="D41" s="3">
        <v>62005</v>
      </c>
      <c r="E41" s="23">
        <f t="shared" si="0"/>
        <v>0.83621345477214371</v>
      </c>
      <c r="F41" s="23">
        <f t="shared" si="1"/>
        <v>0.16378654522785629</v>
      </c>
      <c r="G41" s="60">
        <v>56859169.700000003</v>
      </c>
      <c r="H41" s="24">
        <f t="shared" si="7"/>
        <v>14214792.43</v>
      </c>
      <c r="I41" s="24">
        <f t="shared" si="8"/>
        <v>14214792.43</v>
      </c>
      <c r="J41" s="24">
        <f t="shared" si="9"/>
        <v>14214792.43</v>
      </c>
      <c r="K41" s="24">
        <f t="shared" si="10"/>
        <v>14214792.410000004</v>
      </c>
      <c r="L41" s="24">
        <f t="shared" si="11"/>
        <v>47546402.729999997</v>
      </c>
      <c r="M41" s="24">
        <f t="shared" si="12"/>
        <v>11886600.689999999</v>
      </c>
      <c r="N41" s="24">
        <f t="shared" si="13"/>
        <v>11886600.689999999</v>
      </c>
      <c r="O41" s="24">
        <f t="shared" si="14"/>
        <v>11886600.689999999</v>
      </c>
      <c r="P41" s="24">
        <f t="shared" si="2"/>
        <v>11886600.660000002</v>
      </c>
      <c r="Q41" s="24">
        <f t="shared" si="15"/>
        <v>9312766.9700000025</v>
      </c>
      <c r="R41" s="24">
        <f t="shared" si="16"/>
        <v>2328191.7400000002</v>
      </c>
      <c r="S41" s="24">
        <f t="shared" si="17"/>
        <v>2328191.7400000002</v>
      </c>
      <c r="T41" s="24">
        <f t="shared" si="18"/>
        <v>2328191.7400000002</v>
      </c>
      <c r="U41" s="24">
        <f t="shared" si="19"/>
        <v>2328191.7500000019</v>
      </c>
    </row>
    <row r="42" spans="1:21" ht="15" x14ac:dyDescent="0.2">
      <c r="A42" s="22">
        <v>36</v>
      </c>
      <c r="B42" s="1" t="s">
        <v>29</v>
      </c>
      <c r="C42" s="45">
        <v>20296</v>
      </c>
      <c r="D42" s="45">
        <v>7088</v>
      </c>
      <c r="E42" s="23">
        <f t="shared" si="0"/>
        <v>0.74116272275781481</v>
      </c>
      <c r="F42" s="23">
        <f t="shared" si="1"/>
        <v>0.25883727724218519</v>
      </c>
      <c r="G42" s="60">
        <v>2861288.15</v>
      </c>
      <c r="H42" s="24">
        <f t="shared" si="7"/>
        <v>715322.04</v>
      </c>
      <c r="I42" s="24">
        <f t="shared" si="8"/>
        <v>715322.04</v>
      </c>
      <c r="J42" s="24">
        <f t="shared" si="9"/>
        <v>715322.04</v>
      </c>
      <c r="K42" s="24">
        <f t="shared" si="10"/>
        <v>715322.0299999998</v>
      </c>
      <c r="L42" s="24">
        <f t="shared" si="11"/>
        <v>2120680.12</v>
      </c>
      <c r="M42" s="24">
        <f t="shared" si="12"/>
        <v>530170.03</v>
      </c>
      <c r="N42" s="24">
        <f t="shared" si="13"/>
        <v>530170.03</v>
      </c>
      <c r="O42" s="24">
        <f t="shared" si="14"/>
        <v>530170.03</v>
      </c>
      <c r="P42" s="24">
        <f t="shared" si="2"/>
        <v>530170.03</v>
      </c>
      <c r="Q42" s="24">
        <f t="shared" si="15"/>
        <v>740608.0299999998</v>
      </c>
      <c r="R42" s="24">
        <f t="shared" si="16"/>
        <v>185152.01</v>
      </c>
      <c r="S42" s="24">
        <f t="shared" si="17"/>
        <v>185152.01</v>
      </c>
      <c r="T42" s="24">
        <f t="shared" si="18"/>
        <v>185152.01</v>
      </c>
      <c r="U42" s="24">
        <f t="shared" si="19"/>
        <v>185151.99999999977</v>
      </c>
    </row>
    <row r="43" spans="1:21" ht="15" x14ac:dyDescent="0.2">
      <c r="A43" s="22">
        <v>37</v>
      </c>
      <c r="B43" s="1" t="s">
        <v>30</v>
      </c>
      <c r="C43" s="45">
        <v>60194</v>
      </c>
      <c r="D43" s="45">
        <v>10332</v>
      </c>
      <c r="E43" s="23">
        <f t="shared" si="0"/>
        <v>0.85350083657091003</v>
      </c>
      <c r="F43" s="23">
        <f t="shared" si="1"/>
        <v>0.14649916342908997</v>
      </c>
      <c r="G43" s="60"/>
      <c r="H43" s="24">
        <f t="shared" si="7"/>
        <v>0</v>
      </c>
      <c r="I43" s="24">
        <f t="shared" si="8"/>
        <v>0</v>
      </c>
      <c r="J43" s="24">
        <f t="shared" si="9"/>
        <v>0</v>
      </c>
      <c r="K43" s="24">
        <f t="shared" si="10"/>
        <v>0</v>
      </c>
      <c r="L43" s="24">
        <f t="shared" si="11"/>
        <v>0</v>
      </c>
      <c r="M43" s="24">
        <f t="shared" si="12"/>
        <v>0</v>
      </c>
      <c r="N43" s="24">
        <f t="shared" si="13"/>
        <v>0</v>
      </c>
      <c r="O43" s="24">
        <f t="shared" si="14"/>
        <v>0</v>
      </c>
      <c r="P43" s="24">
        <f t="shared" si="2"/>
        <v>0</v>
      </c>
      <c r="Q43" s="24">
        <f t="shared" si="15"/>
        <v>0</v>
      </c>
      <c r="R43" s="24">
        <f t="shared" si="16"/>
        <v>0</v>
      </c>
      <c r="S43" s="24">
        <f t="shared" si="17"/>
        <v>0</v>
      </c>
      <c r="T43" s="24">
        <f t="shared" si="18"/>
        <v>0</v>
      </c>
      <c r="U43" s="24">
        <f t="shared" si="19"/>
        <v>0</v>
      </c>
    </row>
    <row r="44" spans="1:21" ht="15" x14ac:dyDescent="0.2">
      <c r="A44" s="22">
        <v>38</v>
      </c>
      <c r="B44" s="1" t="s">
        <v>31</v>
      </c>
      <c r="C44" s="45">
        <v>94360</v>
      </c>
      <c r="D44" s="45">
        <v>17577</v>
      </c>
      <c r="E44" s="23">
        <f t="shared" si="0"/>
        <v>0.84297417297229693</v>
      </c>
      <c r="F44" s="23">
        <f t="shared" si="1"/>
        <v>0.15702582702770307</v>
      </c>
      <c r="G44" s="60"/>
      <c r="H44" s="24">
        <f t="shared" si="7"/>
        <v>0</v>
      </c>
      <c r="I44" s="24">
        <f t="shared" si="8"/>
        <v>0</v>
      </c>
      <c r="J44" s="24">
        <f t="shared" si="9"/>
        <v>0</v>
      </c>
      <c r="K44" s="24">
        <f t="shared" si="10"/>
        <v>0</v>
      </c>
      <c r="L44" s="24">
        <f t="shared" si="11"/>
        <v>0</v>
      </c>
      <c r="M44" s="24">
        <f t="shared" si="12"/>
        <v>0</v>
      </c>
      <c r="N44" s="24">
        <f t="shared" si="13"/>
        <v>0</v>
      </c>
      <c r="O44" s="24">
        <f t="shared" si="14"/>
        <v>0</v>
      </c>
      <c r="P44" s="24">
        <f t="shared" si="2"/>
        <v>0</v>
      </c>
      <c r="Q44" s="24">
        <f t="shared" si="15"/>
        <v>0</v>
      </c>
      <c r="R44" s="24">
        <f t="shared" si="16"/>
        <v>0</v>
      </c>
      <c r="S44" s="24">
        <f t="shared" si="17"/>
        <v>0</v>
      </c>
      <c r="T44" s="24">
        <f t="shared" si="18"/>
        <v>0</v>
      </c>
      <c r="U44" s="24">
        <f t="shared" si="19"/>
        <v>0</v>
      </c>
    </row>
    <row r="45" spans="1:21" ht="15" x14ac:dyDescent="0.2">
      <c r="A45" s="22">
        <v>39</v>
      </c>
      <c r="B45" s="1" t="s">
        <v>32</v>
      </c>
      <c r="C45" s="45">
        <v>92101</v>
      </c>
      <c r="D45" s="45">
        <v>20950</v>
      </c>
      <c r="E45" s="23">
        <f t="shared" si="0"/>
        <v>0.81468540747096441</v>
      </c>
      <c r="F45" s="23">
        <f t="shared" si="1"/>
        <v>0.18531459252903559</v>
      </c>
      <c r="G45" s="60"/>
      <c r="H45" s="24">
        <f t="shared" si="7"/>
        <v>0</v>
      </c>
      <c r="I45" s="24">
        <f t="shared" si="8"/>
        <v>0</v>
      </c>
      <c r="J45" s="24">
        <f t="shared" si="9"/>
        <v>0</v>
      </c>
      <c r="K45" s="24">
        <f t="shared" si="10"/>
        <v>0</v>
      </c>
      <c r="L45" s="24">
        <f t="shared" si="11"/>
        <v>0</v>
      </c>
      <c r="M45" s="24">
        <f t="shared" si="12"/>
        <v>0</v>
      </c>
      <c r="N45" s="24">
        <f t="shared" si="13"/>
        <v>0</v>
      </c>
      <c r="O45" s="24">
        <f t="shared" si="14"/>
        <v>0</v>
      </c>
      <c r="P45" s="24">
        <f t="shared" si="2"/>
        <v>0</v>
      </c>
      <c r="Q45" s="24">
        <f t="shared" si="15"/>
        <v>0</v>
      </c>
      <c r="R45" s="24">
        <f t="shared" si="16"/>
        <v>0</v>
      </c>
      <c r="S45" s="24">
        <f t="shared" si="17"/>
        <v>0</v>
      </c>
      <c r="T45" s="24">
        <f t="shared" si="18"/>
        <v>0</v>
      </c>
      <c r="U45" s="24">
        <f t="shared" si="19"/>
        <v>0</v>
      </c>
    </row>
    <row r="46" spans="1:21" ht="30" x14ac:dyDescent="0.2">
      <c r="A46" s="22">
        <v>40</v>
      </c>
      <c r="B46" s="1" t="s">
        <v>33</v>
      </c>
      <c r="C46" s="45">
        <v>95167</v>
      </c>
      <c r="D46" s="45">
        <v>79385</v>
      </c>
      <c r="E46" s="23">
        <f t="shared" si="0"/>
        <v>0.54520715889820803</v>
      </c>
      <c r="F46" s="23">
        <f t="shared" si="1"/>
        <v>0.45479284110179197</v>
      </c>
      <c r="G46" s="60"/>
      <c r="H46" s="24">
        <f t="shared" si="7"/>
        <v>0</v>
      </c>
      <c r="I46" s="24">
        <f t="shared" si="8"/>
        <v>0</v>
      </c>
      <c r="J46" s="24">
        <f t="shared" si="9"/>
        <v>0</v>
      </c>
      <c r="K46" s="24">
        <f t="shared" si="10"/>
        <v>0</v>
      </c>
      <c r="L46" s="24">
        <f t="shared" si="11"/>
        <v>0</v>
      </c>
      <c r="M46" s="24">
        <f t="shared" si="12"/>
        <v>0</v>
      </c>
      <c r="N46" s="24">
        <f t="shared" si="13"/>
        <v>0</v>
      </c>
      <c r="O46" s="24">
        <f t="shared" si="14"/>
        <v>0</v>
      </c>
      <c r="P46" s="24">
        <f t="shared" si="2"/>
        <v>0</v>
      </c>
      <c r="Q46" s="24">
        <f t="shared" si="15"/>
        <v>0</v>
      </c>
      <c r="R46" s="24">
        <f t="shared" si="16"/>
        <v>0</v>
      </c>
      <c r="S46" s="24">
        <f t="shared" si="17"/>
        <v>0</v>
      </c>
      <c r="T46" s="24">
        <f t="shared" si="18"/>
        <v>0</v>
      </c>
      <c r="U46" s="24">
        <f t="shared" si="19"/>
        <v>0</v>
      </c>
    </row>
    <row r="47" spans="1:21" ht="30" x14ac:dyDescent="0.2">
      <c r="A47" s="22">
        <v>41</v>
      </c>
      <c r="B47" s="1" t="s">
        <v>34</v>
      </c>
      <c r="C47" s="45">
        <v>346290</v>
      </c>
      <c r="D47" s="45">
        <v>301652</v>
      </c>
      <c r="E47" s="23">
        <f t="shared" si="0"/>
        <v>0.53444598436279789</v>
      </c>
      <c r="F47" s="23">
        <f t="shared" si="1"/>
        <v>0.46555401563720211</v>
      </c>
      <c r="G47" s="60"/>
      <c r="H47" s="24">
        <f t="shared" si="7"/>
        <v>0</v>
      </c>
      <c r="I47" s="24">
        <f t="shared" si="8"/>
        <v>0</v>
      </c>
      <c r="J47" s="24">
        <f t="shared" si="9"/>
        <v>0</v>
      </c>
      <c r="K47" s="24">
        <f t="shared" si="10"/>
        <v>0</v>
      </c>
      <c r="L47" s="24">
        <f t="shared" si="11"/>
        <v>0</v>
      </c>
      <c r="M47" s="24">
        <f t="shared" si="12"/>
        <v>0</v>
      </c>
      <c r="N47" s="24">
        <f t="shared" si="13"/>
        <v>0</v>
      </c>
      <c r="O47" s="24">
        <f t="shared" si="14"/>
        <v>0</v>
      </c>
      <c r="P47" s="24">
        <f t="shared" si="2"/>
        <v>0</v>
      </c>
      <c r="Q47" s="24">
        <f t="shared" si="15"/>
        <v>0</v>
      </c>
      <c r="R47" s="24">
        <f t="shared" si="16"/>
        <v>0</v>
      </c>
      <c r="S47" s="24">
        <f t="shared" si="17"/>
        <v>0</v>
      </c>
      <c r="T47" s="24">
        <f t="shared" si="18"/>
        <v>0</v>
      </c>
      <c r="U47" s="24">
        <f t="shared" si="19"/>
        <v>0</v>
      </c>
    </row>
    <row r="48" spans="1:21" ht="15" x14ac:dyDescent="0.2">
      <c r="A48" s="22">
        <v>42</v>
      </c>
      <c r="B48" s="1" t="s">
        <v>35</v>
      </c>
      <c r="C48" s="45">
        <v>6169</v>
      </c>
      <c r="D48" s="45">
        <v>8051</v>
      </c>
      <c r="E48" s="23">
        <f t="shared" si="0"/>
        <v>0.43382559774964841</v>
      </c>
      <c r="F48" s="23">
        <f t="shared" si="1"/>
        <v>0.56617440225035165</v>
      </c>
      <c r="G48" s="60"/>
      <c r="H48" s="24">
        <f t="shared" si="7"/>
        <v>0</v>
      </c>
      <c r="I48" s="24">
        <f t="shared" si="8"/>
        <v>0</v>
      </c>
      <c r="J48" s="24">
        <f t="shared" si="9"/>
        <v>0</v>
      </c>
      <c r="K48" s="24">
        <f t="shared" si="10"/>
        <v>0</v>
      </c>
      <c r="L48" s="24">
        <f t="shared" si="11"/>
        <v>0</v>
      </c>
      <c r="M48" s="24">
        <f t="shared" si="12"/>
        <v>0</v>
      </c>
      <c r="N48" s="24">
        <f t="shared" si="13"/>
        <v>0</v>
      </c>
      <c r="O48" s="24">
        <f t="shared" si="14"/>
        <v>0</v>
      </c>
      <c r="P48" s="24">
        <f t="shared" si="2"/>
        <v>0</v>
      </c>
      <c r="Q48" s="24">
        <f t="shared" si="15"/>
        <v>0</v>
      </c>
      <c r="R48" s="24">
        <f t="shared" si="16"/>
        <v>0</v>
      </c>
      <c r="S48" s="24">
        <f t="shared" si="17"/>
        <v>0</v>
      </c>
      <c r="T48" s="24">
        <f t="shared" si="18"/>
        <v>0</v>
      </c>
      <c r="U48" s="24">
        <f t="shared" si="19"/>
        <v>0</v>
      </c>
    </row>
    <row r="49" spans="1:21" ht="30" x14ac:dyDescent="0.2">
      <c r="A49" s="22">
        <v>43</v>
      </c>
      <c r="B49" s="1" t="s">
        <v>36</v>
      </c>
      <c r="C49" s="45">
        <v>39603</v>
      </c>
      <c r="D49" s="45">
        <v>52394</v>
      </c>
      <c r="E49" s="23">
        <f t="shared" si="0"/>
        <v>0.4304814287422416</v>
      </c>
      <c r="F49" s="23">
        <f t="shared" si="1"/>
        <v>0.5695185712577584</v>
      </c>
      <c r="G49" s="60">
        <v>453112.77</v>
      </c>
      <c r="H49" s="24">
        <f t="shared" si="7"/>
        <v>113278.19</v>
      </c>
      <c r="I49" s="24">
        <f t="shared" si="8"/>
        <v>113278.19</v>
      </c>
      <c r="J49" s="24">
        <f t="shared" si="9"/>
        <v>113278.19</v>
      </c>
      <c r="K49" s="24">
        <f t="shared" si="10"/>
        <v>113278.20000000001</v>
      </c>
      <c r="L49" s="24">
        <f t="shared" si="11"/>
        <v>195056.63</v>
      </c>
      <c r="M49" s="24">
        <f t="shared" si="12"/>
        <v>48764.160000000003</v>
      </c>
      <c r="N49" s="24">
        <f t="shared" si="13"/>
        <v>48764.160000000003</v>
      </c>
      <c r="O49" s="24">
        <f t="shared" si="14"/>
        <v>48764.160000000003</v>
      </c>
      <c r="P49" s="24">
        <f t="shared" si="2"/>
        <v>48764.149999999994</v>
      </c>
      <c r="Q49" s="24">
        <f t="shared" si="15"/>
        <v>258056.14</v>
      </c>
      <c r="R49" s="24">
        <f t="shared" si="16"/>
        <v>64514.03</v>
      </c>
      <c r="S49" s="24">
        <f t="shared" si="17"/>
        <v>64514.03</v>
      </c>
      <c r="T49" s="24">
        <f t="shared" si="18"/>
        <v>64514.03</v>
      </c>
      <c r="U49" s="24">
        <f t="shared" si="19"/>
        <v>64514.050000000017</v>
      </c>
    </row>
    <row r="50" spans="1:21" ht="15" x14ac:dyDescent="0.2">
      <c r="A50" s="22">
        <v>44</v>
      </c>
      <c r="B50" s="1" t="s">
        <v>61</v>
      </c>
      <c r="C50" s="45">
        <v>23717</v>
      </c>
      <c r="D50" s="45">
        <v>30057</v>
      </c>
      <c r="E50" s="23">
        <f t="shared" si="0"/>
        <v>0.44104957786290772</v>
      </c>
      <c r="F50" s="23">
        <f t="shared" si="1"/>
        <v>0.55895042213709223</v>
      </c>
      <c r="G50" s="60"/>
      <c r="H50" s="24">
        <f t="shared" si="7"/>
        <v>0</v>
      </c>
      <c r="I50" s="24">
        <f t="shared" si="8"/>
        <v>0</v>
      </c>
      <c r="J50" s="24">
        <f t="shared" si="9"/>
        <v>0</v>
      </c>
      <c r="K50" s="24">
        <f t="shared" si="10"/>
        <v>0</v>
      </c>
      <c r="L50" s="24">
        <f t="shared" si="11"/>
        <v>0</v>
      </c>
      <c r="M50" s="24">
        <f t="shared" si="12"/>
        <v>0</v>
      </c>
      <c r="N50" s="24">
        <f t="shared" si="13"/>
        <v>0</v>
      </c>
      <c r="O50" s="24">
        <f t="shared" si="14"/>
        <v>0</v>
      </c>
      <c r="P50" s="24">
        <f t="shared" si="2"/>
        <v>0</v>
      </c>
      <c r="Q50" s="24">
        <f t="shared" si="15"/>
        <v>0</v>
      </c>
      <c r="R50" s="24">
        <f t="shared" si="16"/>
        <v>0</v>
      </c>
      <c r="S50" s="24">
        <f t="shared" si="17"/>
        <v>0</v>
      </c>
      <c r="T50" s="24">
        <f t="shared" si="18"/>
        <v>0</v>
      </c>
      <c r="U50" s="24">
        <f t="shared" si="19"/>
        <v>0</v>
      </c>
    </row>
    <row r="51" spans="1:21" ht="15" x14ac:dyDescent="0.2">
      <c r="A51" s="22">
        <v>45</v>
      </c>
      <c r="B51" s="1" t="s">
        <v>62</v>
      </c>
      <c r="C51" s="45">
        <v>7129</v>
      </c>
      <c r="D51" s="45">
        <v>1196</v>
      </c>
      <c r="E51" s="23">
        <f t="shared" si="0"/>
        <v>0.85633633633633632</v>
      </c>
      <c r="F51" s="23">
        <f t="shared" si="1"/>
        <v>0.14366366366366368</v>
      </c>
      <c r="G51" s="60"/>
      <c r="H51" s="24">
        <f t="shared" si="7"/>
        <v>0</v>
      </c>
      <c r="I51" s="24">
        <f t="shared" si="8"/>
        <v>0</v>
      </c>
      <c r="J51" s="24">
        <f t="shared" si="9"/>
        <v>0</v>
      </c>
      <c r="K51" s="24">
        <f t="shared" si="10"/>
        <v>0</v>
      </c>
      <c r="L51" s="24">
        <f t="shared" si="11"/>
        <v>0</v>
      </c>
      <c r="M51" s="24">
        <f t="shared" si="12"/>
        <v>0</v>
      </c>
      <c r="N51" s="24">
        <f t="shared" si="13"/>
        <v>0</v>
      </c>
      <c r="O51" s="24">
        <f t="shared" si="14"/>
        <v>0</v>
      </c>
      <c r="P51" s="24">
        <f t="shared" si="2"/>
        <v>0</v>
      </c>
      <c r="Q51" s="24">
        <f t="shared" si="15"/>
        <v>0</v>
      </c>
      <c r="R51" s="24">
        <f t="shared" si="16"/>
        <v>0</v>
      </c>
      <c r="S51" s="24">
        <f t="shared" si="17"/>
        <v>0</v>
      </c>
      <c r="T51" s="24">
        <f t="shared" si="18"/>
        <v>0</v>
      </c>
      <c r="U51" s="24">
        <f t="shared" si="19"/>
        <v>0</v>
      </c>
    </row>
    <row r="52" spans="1:21" ht="30" x14ac:dyDescent="0.2">
      <c r="A52" s="22">
        <v>46</v>
      </c>
      <c r="B52" s="1" t="s">
        <v>37</v>
      </c>
      <c r="C52" s="45">
        <v>441457</v>
      </c>
      <c r="D52" s="45">
        <v>381037</v>
      </c>
      <c r="E52" s="23">
        <f t="shared" si="0"/>
        <v>0.53672975122006972</v>
      </c>
      <c r="F52" s="23">
        <f t="shared" si="1"/>
        <v>0.46327024877993028</v>
      </c>
      <c r="G52" s="60"/>
      <c r="H52" s="24">
        <f t="shared" si="7"/>
        <v>0</v>
      </c>
      <c r="I52" s="24">
        <f t="shared" si="8"/>
        <v>0</v>
      </c>
      <c r="J52" s="24">
        <f t="shared" si="9"/>
        <v>0</v>
      </c>
      <c r="K52" s="24">
        <f t="shared" si="10"/>
        <v>0</v>
      </c>
      <c r="L52" s="24">
        <f t="shared" si="11"/>
        <v>0</v>
      </c>
      <c r="M52" s="24">
        <f t="shared" si="12"/>
        <v>0</v>
      </c>
      <c r="N52" s="24">
        <f t="shared" si="13"/>
        <v>0</v>
      </c>
      <c r="O52" s="24">
        <f t="shared" si="14"/>
        <v>0</v>
      </c>
      <c r="P52" s="24">
        <f t="shared" si="2"/>
        <v>0</v>
      </c>
      <c r="Q52" s="24">
        <f t="shared" si="15"/>
        <v>0</v>
      </c>
      <c r="R52" s="24">
        <f t="shared" si="16"/>
        <v>0</v>
      </c>
      <c r="S52" s="24">
        <f t="shared" si="17"/>
        <v>0</v>
      </c>
      <c r="T52" s="24">
        <f t="shared" si="18"/>
        <v>0</v>
      </c>
      <c r="U52" s="24">
        <f t="shared" si="19"/>
        <v>0</v>
      </c>
    </row>
    <row r="53" spans="1:21" ht="15" x14ac:dyDescent="0.2">
      <c r="A53" s="22">
        <v>47</v>
      </c>
      <c r="B53" s="1" t="s">
        <v>38</v>
      </c>
      <c r="C53" s="45">
        <v>441457</v>
      </c>
      <c r="D53" s="45">
        <v>381037</v>
      </c>
      <c r="E53" s="23">
        <f t="shared" si="0"/>
        <v>0.53672975122006972</v>
      </c>
      <c r="F53" s="23">
        <f t="shared" si="1"/>
        <v>0.46327024877993028</v>
      </c>
      <c r="G53" s="60"/>
      <c r="H53" s="24">
        <f t="shared" si="7"/>
        <v>0</v>
      </c>
      <c r="I53" s="24">
        <f t="shared" si="8"/>
        <v>0</v>
      </c>
      <c r="J53" s="24">
        <f t="shared" si="9"/>
        <v>0</v>
      </c>
      <c r="K53" s="24">
        <f t="shared" si="10"/>
        <v>0</v>
      </c>
      <c r="L53" s="24">
        <f t="shared" si="11"/>
        <v>0</v>
      </c>
      <c r="M53" s="24">
        <f t="shared" si="12"/>
        <v>0</v>
      </c>
      <c r="N53" s="24">
        <f t="shared" si="13"/>
        <v>0</v>
      </c>
      <c r="O53" s="24">
        <f t="shared" si="14"/>
        <v>0</v>
      </c>
      <c r="P53" s="24">
        <f t="shared" si="2"/>
        <v>0</v>
      </c>
      <c r="Q53" s="24">
        <f t="shared" si="15"/>
        <v>0</v>
      </c>
      <c r="R53" s="24">
        <f t="shared" si="16"/>
        <v>0</v>
      </c>
      <c r="S53" s="24">
        <f t="shared" si="17"/>
        <v>0</v>
      </c>
      <c r="T53" s="24">
        <f t="shared" si="18"/>
        <v>0</v>
      </c>
      <c r="U53" s="24">
        <f t="shared" si="19"/>
        <v>0</v>
      </c>
    </row>
    <row r="54" spans="1:21" ht="15" x14ac:dyDescent="0.2">
      <c r="A54" s="22">
        <v>48</v>
      </c>
      <c r="B54" s="1" t="s">
        <v>63</v>
      </c>
      <c r="C54" s="45">
        <v>441457</v>
      </c>
      <c r="D54" s="45">
        <v>381037</v>
      </c>
      <c r="E54" s="23">
        <f t="shared" si="0"/>
        <v>0.53672975122006972</v>
      </c>
      <c r="F54" s="23">
        <f t="shared" si="1"/>
        <v>0.46327024877993028</v>
      </c>
      <c r="G54" s="60"/>
      <c r="H54" s="24">
        <f t="shared" si="7"/>
        <v>0</v>
      </c>
      <c r="I54" s="24">
        <f t="shared" si="8"/>
        <v>0</v>
      </c>
      <c r="J54" s="24">
        <f t="shared" si="9"/>
        <v>0</v>
      </c>
      <c r="K54" s="24">
        <f t="shared" si="10"/>
        <v>0</v>
      </c>
      <c r="L54" s="24">
        <f t="shared" si="11"/>
        <v>0</v>
      </c>
      <c r="M54" s="24">
        <f t="shared" si="12"/>
        <v>0</v>
      </c>
      <c r="N54" s="24">
        <f t="shared" si="13"/>
        <v>0</v>
      </c>
      <c r="O54" s="24">
        <f t="shared" si="14"/>
        <v>0</v>
      </c>
      <c r="P54" s="24">
        <f t="shared" si="2"/>
        <v>0</v>
      </c>
      <c r="Q54" s="24">
        <f t="shared" si="15"/>
        <v>0</v>
      </c>
      <c r="R54" s="24">
        <f t="shared" si="16"/>
        <v>0</v>
      </c>
      <c r="S54" s="24">
        <f t="shared" si="17"/>
        <v>0</v>
      </c>
      <c r="T54" s="24">
        <f t="shared" si="18"/>
        <v>0</v>
      </c>
      <c r="U54" s="24">
        <f t="shared" si="19"/>
        <v>0</v>
      </c>
    </row>
    <row r="55" spans="1:21" ht="15" x14ac:dyDescent="0.2">
      <c r="A55" s="22">
        <v>49</v>
      </c>
      <c r="B55" s="1" t="s">
        <v>39</v>
      </c>
      <c r="C55" s="45">
        <v>441457</v>
      </c>
      <c r="D55" s="45">
        <v>381037</v>
      </c>
      <c r="E55" s="23">
        <f t="shared" si="0"/>
        <v>0.53672975122006972</v>
      </c>
      <c r="F55" s="23">
        <f t="shared" si="1"/>
        <v>0.46327024877993028</v>
      </c>
      <c r="G55" s="60"/>
      <c r="H55" s="24">
        <f t="shared" si="7"/>
        <v>0</v>
      </c>
      <c r="I55" s="24">
        <f t="shared" si="8"/>
        <v>0</v>
      </c>
      <c r="J55" s="24">
        <f t="shared" si="9"/>
        <v>0</v>
      </c>
      <c r="K55" s="24">
        <f t="shared" si="10"/>
        <v>0</v>
      </c>
      <c r="L55" s="24">
        <f t="shared" si="11"/>
        <v>0</v>
      </c>
      <c r="M55" s="24">
        <f t="shared" si="12"/>
        <v>0</v>
      </c>
      <c r="N55" s="24">
        <f t="shared" si="13"/>
        <v>0</v>
      </c>
      <c r="O55" s="24">
        <f t="shared" si="14"/>
        <v>0</v>
      </c>
      <c r="P55" s="24">
        <f t="shared" si="2"/>
        <v>0</v>
      </c>
      <c r="Q55" s="24">
        <f t="shared" si="15"/>
        <v>0</v>
      </c>
      <c r="R55" s="24">
        <f t="shared" si="16"/>
        <v>0</v>
      </c>
      <c r="S55" s="24">
        <f t="shared" si="17"/>
        <v>0</v>
      </c>
      <c r="T55" s="24">
        <f t="shared" si="18"/>
        <v>0</v>
      </c>
      <c r="U55" s="24">
        <f t="shared" si="19"/>
        <v>0</v>
      </c>
    </row>
    <row r="56" spans="1:21" ht="15" x14ac:dyDescent="0.2">
      <c r="A56" s="22">
        <v>50</v>
      </c>
      <c r="B56" s="1" t="s">
        <v>40</v>
      </c>
      <c r="C56" s="45">
        <v>441457</v>
      </c>
      <c r="D56" s="45">
        <v>381037</v>
      </c>
      <c r="E56" s="23">
        <f t="shared" si="0"/>
        <v>0.53672975122006972</v>
      </c>
      <c r="F56" s="23">
        <f t="shared" si="1"/>
        <v>0.46327024877993028</v>
      </c>
      <c r="G56" s="60"/>
      <c r="H56" s="24">
        <f t="shared" si="7"/>
        <v>0</v>
      </c>
      <c r="I56" s="24">
        <f t="shared" si="8"/>
        <v>0</v>
      </c>
      <c r="J56" s="24">
        <f t="shared" si="9"/>
        <v>0</v>
      </c>
      <c r="K56" s="24">
        <f t="shared" si="10"/>
        <v>0</v>
      </c>
      <c r="L56" s="24">
        <f t="shared" si="11"/>
        <v>0</v>
      </c>
      <c r="M56" s="24">
        <f t="shared" si="12"/>
        <v>0</v>
      </c>
      <c r="N56" s="24">
        <f t="shared" si="13"/>
        <v>0</v>
      </c>
      <c r="O56" s="24">
        <f t="shared" si="14"/>
        <v>0</v>
      </c>
      <c r="P56" s="24">
        <f t="shared" si="2"/>
        <v>0</v>
      </c>
      <c r="Q56" s="24">
        <f t="shared" si="15"/>
        <v>0</v>
      </c>
      <c r="R56" s="24">
        <f t="shared" si="16"/>
        <v>0</v>
      </c>
      <c r="S56" s="24">
        <f t="shared" si="17"/>
        <v>0</v>
      </c>
      <c r="T56" s="24">
        <f t="shared" si="18"/>
        <v>0</v>
      </c>
      <c r="U56" s="24">
        <f t="shared" si="19"/>
        <v>0</v>
      </c>
    </row>
    <row r="57" spans="1:21" ht="15" x14ac:dyDescent="0.2">
      <c r="A57" s="22">
        <v>51</v>
      </c>
      <c r="B57" s="1" t="s">
        <v>41</v>
      </c>
      <c r="C57" s="45">
        <v>441457</v>
      </c>
      <c r="D57" s="45">
        <v>381037</v>
      </c>
      <c r="E57" s="23">
        <f t="shared" si="0"/>
        <v>0.53672975122006972</v>
      </c>
      <c r="F57" s="23">
        <f t="shared" si="1"/>
        <v>0.46327024877993028</v>
      </c>
      <c r="G57" s="60"/>
      <c r="H57" s="24">
        <f t="shared" si="7"/>
        <v>0</v>
      </c>
      <c r="I57" s="24">
        <f t="shared" si="8"/>
        <v>0</v>
      </c>
      <c r="J57" s="24">
        <f t="shared" si="9"/>
        <v>0</v>
      </c>
      <c r="K57" s="24">
        <f t="shared" si="10"/>
        <v>0</v>
      </c>
      <c r="L57" s="24">
        <f t="shared" si="11"/>
        <v>0</v>
      </c>
      <c r="M57" s="24">
        <f t="shared" si="12"/>
        <v>0</v>
      </c>
      <c r="N57" s="24">
        <f t="shared" si="13"/>
        <v>0</v>
      </c>
      <c r="O57" s="24">
        <f t="shared" si="14"/>
        <v>0</v>
      </c>
      <c r="P57" s="24">
        <f t="shared" si="2"/>
        <v>0</v>
      </c>
      <c r="Q57" s="24">
        <f t="shared" si="15"/>
        <v>0</v>
      </c>
      <c r="R57" s="24">
        <f t="shared" si="16"/>
        <v>0</v>
      </c>
      <c r="S57" s="24">
        <f t="shared" si="17"/>
        <v>0</v>
      </c>
      <c r="T57" s="24">
        <f t="shared" si="18"/>
        <v>0</v>
      </c>
      <c r="U57" s="24">
        <f t="shared" si="19"/>
        <v>0</v>
      </c>
    </row>
    <row r="58" spans="1:21" ht="15" x14ac:dyDescent="0.2">
      <c r="A58" s="22">
        <v>52</v>
      </c>
      <c r="B58" s="1" t="s">
        <v>42</v>
      </c>
      <c r="C58" s="45">
        <v>441457</v>
      </c>
      <c r="D58" s="45">
        <v>381037</v>
      </c>
      <c r="E58" s="23">
        <f t="shared" si="0"/>
        <v>0.53672975122006972</v>
      </c>
      <c r="F58" s="23">
        <f t="shared" si="1"/>
        <v>0.46327024877993028</v>
      </c>
      <c r="G58" s="60"/>
      <c r="H58" s="24">
        <f t="shared" si="7"/>
        <v>0</v>
      </c>
      <c r="I58" s="24">
        <f t="shared" si="8"/>
        <v>0</v>
      </c>
      <c r="J58" s="24">
        <f t="shared" si="9"/>
        <v>0</v>
      </c>
      <c r="K58" s="24">
        <f t="shared" si="10"/>
        <v>0</v>
      </c>
      <c r="L58" s="24">
        <f t="shared" si="11"/>
        <v>0</v>
      </c>
      <c r="M58" s="24">
        <f t="shared" si="12"/>
        <v>0</v>
      </c>
      <c r="N58" s="24">
        <f t="shared" si="13"/>
        <v>0</v>
      </c>
      <c r="O58" s="24">
        <f t="shared" si="14"/>
        <v>0</v>
      </c>
      <c r="P58" s="24">
        <f t="shared" si="2"/>
        <v>0</v>
      </c>
      <c r="Q58" s="24">
        <f t="shared" si="15"/>
        <v>0</v>
      </c>
      <c r="R58" s="24">
        <f t="shared" si="16"/>
        <v>0</v>
      </c>
      <c r="S58" s="24">
        <f t="shared" si="17"/>
        <v>0</v>
      </c>
      <c r="T58" s="24">
        <f t="shared" si="18"/>
        <v>0</v>
      </c>
      <c r="U58" s="24">
        <f t="shared" si="19"/>
        <v>0</v>
      </c>
    </row>
    <row r="59" spans="1:21" ht="15" x14ac:dyDescent="0.2">
      <c r="A59" s="22">
        <v>53</v>
      </c>
      <c r="B59" s="1" t="s">
        <v>53</v>
      </c>
      <c r="C59" s="45">
        <v>441457</v>
      </c>
      <c r="D59" s="45">
        <v>381037</v>
      </c>
      <c r="E59" s="23">
        <f t="shared" si="0"/>
        <v>0.53672975122006972</v>
      </c>
      <c r="F59" s="23">
        <f t="shared" si="1"/>
        <v>0.46327024877993028</v>
      </c>
      <c r="G59" s="60"/>
      <c r="H59" s="24">
        <f t="shared" si="7"/>
        <v>0</v>
      </c>
      <c r="I59" s="24">
        <f t="shared" si="8"/>
        <v>0</v>
      </c>
      <c r="J59" s="24">
        <f t="shared" si="9"/>
        <v>0</v>
      </c>
      <c r="K59" s="24">
        <f t="shared" si="10"/>
        <v>0</v>
      </c>
      <c r="L59" s="24">
        <f t="shared" si="11"/>
        <v>0</v>
      </c>
      <c r="M59" s="24">
        <f t="shared" si="12"/>
        <v>0</v>
      </c>
      <c r="N59" s="24">
        <f t="shared" si="13"/>
        <v>0</v>
      </c>
      <c r="O59" s="24">
        <f t="shared" si="14"/>
        <v>0</v>
      </c>
      <c r="P59" s="24">
        <f t="shared" si="2"/>
        <v>0</v>
      </c>
      <c r="Q59" s="24">
        <f t="shared" si="15"/>
        <v>0</v>
      </c>
      <c r="R59" s="24">
        <f t="shared" si="16"/>
        <v>0</v>
      </c>
      <c r="S59" s="24">
        <f t="shared" si="17"/>
        <v>0</v>
      </c>
      <c r="T59" s="24">
        <f t="shared" si="18"/>
        <v>0</v>
      </c>
      <c r="U59" s="24">
        <f t="shared" si="19"/>
        <v>0</v>
      </c>
    </row>
    <row r="60" spans="1:21" ht="15" x14ac:dyDescent="0.2">
      <c r="A60" s="22">
        <v>54</v>
      </c>
      <c r="B60" s="2" t="s">
        <v>88</v>
      </c>
      <c r="C60" s="45">
        <v>441457</v>
      </c>
      <c r="D60" s="45">
        <v>381037</v>
      </c>
      <c r="E60" s="23">
        <f t="shared" si="0"/>
        <v>0.53672975122006972</v>
      </c>
      <c r="F60" s="23">
        <f t="shared" si="1"/>
        <v>0.46327024877993028</v>
      </c>
      <c r="G60" s="60"/>
      <c r="H60" s="24">
        <f t="shared" si="7"/>
        <v>0</v>
      </c>
      <c r="I60" s="24">
        <f t="shared" si="8"/>
        <v>0</v>
      </c>
      <c r="J60" s="24">
        <f t="shared" si="9"/>
        <v>0</v>
      </c>
      <c r="K60" s="24">
        <f t="shared" si="10"/>
        <v>0</v>
      </c>
      <c r="L60" s="24">
        <f t="shared" si="11"/>
        <v>0</v>
      </c>
      <c r="M60" s="24">
        <f t="shared" si="12"/>
        <v>0</v>
      </c>
      <c r="N60" s="24">
        <f t="shared" si="13"/>
        <v>0</v>
      </c>
      <c r="O60" s="24">
        <f t="shared" si="14"/>
        <v>0</v>
      </c>
      <c r="P60" s="24">
        <f t="shared" si="2"/>
        <v>0</v>
      </c>
      <c r="Q60" s="24">
        <f t="shared" si="15"/>
        <v>0</v>
      </c>
      <c r="R60" s="24">
        <f t="shared" si="16"/>
        <v>0</v>
      </c>
      <c r="S60" s="24">
        <f t="shared" si="17"/>
        <v>0</v>
      </c>
      <c r="T60" s="24">
        <f t="shared" si="18"/>
        <v>0</v>
      </c>
      <c r="U60" s="24">
        <f t="shared" si="19"/>
        <v>0</v>
      </c>
    </row>
    <row r="61" spans="1:21" ht="15" x14ac:dyDescent="0.2">
      <c r="A61" s="22">
        <v>55</v>
      </c>
      <c r="B61" s="1" t="s">
        <v>43</v>
      </c>
      <c r="C61" s="45">
        <v>441457</v>
      </c>
      <c r="D61" s="45">
        <v>381037</v>
      </c>
      <c r="E61" s="23">
        <f t="shared" si="0"/>
        <v>0.53672975122006972</v>
      </c>
      <c r="F61" s="23">
        <f t="shared" si="1"/>
        <v>0.46327024877993028</v>
      </c>
      <c r="G61" s="60"/>
      <c r="H61" s="24">
        <f t="shared" si="7"/>
        <v>0</v>
      </c>
      <c r="I61" s="24">
        <f t="shared" si="8"/>
        <v>0</v>
      </c>
      <c r="J61" s="24">
        <f t="shared" si="9"/>
        <v>0</v>
      </c>
      <c r="K61" s="24">
        <f t="shared" si="10"/>
        <v>0</v>
      </c>
      <c r="L61" s="24">
        <f t="shared" si="11"/>
        <v>0</v>
      </c>
      <c r="M61" s="24">
        <f t="shared" si="12"/>
        <v>0</v>
      </c>
      <c r="N61" s="24">
        <f t="shared" si="13"/>
        <v>0</v>
      </c>
      <c r="O61" s="24">
        <f t="shared" si="14"/>
        <v>0</v>
      </c>
      <c r="P61" s="24">
        <f t="shared" si="2"/>
        <v>0</v>
      </c>
      <c r="Q61" s="24">
        <f t="shared" si="15"/>
        <v>0</v>
      </c>
      <c r="R61" s="24">
        <f t="shared" si="16"/>
        <v>0</v>
      </c>
      <c r="S61" s="24">
        <f t="shared" si="17"/>
        <v>0</v>
      </c>
      <c r="T61" s="24">
        <f t="shared" si="18"/>
        <v>0</v>
      </c>
      <c r="U61" s="24">
        <f t="shared" si="19"/>
        <v>0</v>
      </c>
    </row>
    <row r="62" spans="1:21" ht="15" x14ac:dyDescent="0.2">
      <c r="A62" s="22">
        <v>56</v>
      </c>
      <c r="B62" s="2" t="s">
        <v>44</v>
      </c>
      <c r="C62" s="45">
        <v>441457</v>
      </c>
      <c r="D62" s="45">
        <v>381037</v>
      </c>
      <c r="E62" s="23">
        <f t="shared" si="0"/>
        <v>0.53672975122006972</v>
      </c>
      <c r="F62" s="23">
        <f t="shared" si="1"/>
        <v>0.46327024877993028</v>
      </c>
      <c r="G62" s="60"/>
      <c r="H62" s="24">
        <f t="shared" si="7"/>
        <v>0</v>
      </c>
      <c r="I62" s="24">
        <f t="shared" si="8"/>
        <v>0</v>
      </c>
      <c r="J62" s="24">
        <f t="shared" si="9"/>
        <v>0</v>
      </c>
      <c r="K62" s="24">
        <f t="shared" si="10"/>
        <v>0</v>
      </c>
      <c r="L62" s="24">
        <f t="shared" si="11"/>
        <v>0</v>
      </c>
      <c r="M62" s="24">
        <f t="shared" si="12"/>
        <v>0</v>
      </c>
      <c r="N62" s="24">
        <f t="shared" si="13"/>
        <v>0</v>
      </c>
      <c r="O62" s="24">
        <f t="shared" si="14"/>
        <v>0</v>
      </c>
      <c r="P62" s="24">
        <f t="shared" si="2"/>
        <v>0</v>
      </c>
      <c r="Q62" s="24">
        <f t="shared" si="15"/>
        <v>0</v>
      </c>
      <c r="R62" s="24">
        <f t="shared" si="16"/>
        <v>0</v>
      </c>
      <c r="S62" s="24">
        <f t="shared" si="17"/>
        <v>0</v>
      </c>
      <c r="T62" s="24">
        <f t="shared" si="18"/>
        <v>0</v>
      </c>
      <c r="U62" s="24">
        <f t="shared" si="19"/>
        <v>0</v>
      </c>
    </row>
    <row r="63" spans="1:21" ht="15" x14ac:dyDescent="0.2">
      <c r="A63" s="22">
        <v>57</v>
      </c>
      <c r="B63" s="2" t="s">
        <v>45</v>
      </c>
      <c r="C63" s="45">
        <v>441457</v>
      </c>
      <c r="D63" s="45">
        <v>381037</v>
      </c>
      <c r="E63" s="23">
        <f t="shared" si="0"/>
        <v>0.53672975122006972</v>
      </c>
      <c r="F63" s="23">
        <f t="shared" si="1"/>
        <v>0.46327024877993028</v>
      </c>
      <c r="G63" s="60"/>
      <c r="H63" s="24">
        <f t="shared" si="7"/>
        <v>0</v>
      </c>
      <c r="I63" s="24">
        <f t="shared" si="8"/>
        <v>0</v>
      </c>
      <c r="J63" s="24">
        <f t="shared" si="9"/>
        <v>0</v>
      </c>
      <c r="K63" s="24">
        <f t="shared" si="10"/>
        <v>0</v>
      </c>
      <c r="L63" s="24">
        <f t="shared" si="11"/>
        <v>0</v>
      </c>
      <c r="M63" s="24">
        <f t="shared" si="12"/>
        <v>0</v>
      </c>
      <c r="N63" s="24">
        <f t="shared" si="13"/>
        <v>0</v>
      </c>
      <c r="O63" s="24">
        <f t="shared" si="14"/>
        <v>0</v>
      </c>
      <c r="P63" s="24">
        <f t="shared" si="2"/>
        <v>0</v>
      </c>
      <c r="Q63" s="24">
        <f t="shared" si="15"/>
        <v>0</v>
      </c>
      <c r="R63" s="24">
        <f t="shared" si="16"/>
        <v>0</v>
      </c>
      <c r="S63" s="24">
        <f t="shared" si="17"/>
        <v>0</v>
      </c>
      <c r="T63" s="24">
        <f t="shared" si="18"/>
        <v>0</v>
      </c>
      <c r="U63" s="24">
        <f t="shared" si="19"/>
        <v>0</v>
      </c>
    </row>
    <row r="64" spans="1:21" ht="15" x14ac:dyDescent="0.2">
      <c r="A64" s="22">
        <v>58</v>
      </c>
      <c r="B64" s="2" t="s">
        <v>46</v>
      </c>
      <c r="C64" s="45">
        <v>441457</v>
      </c>
      <c r="D64" s="45">
        <v>381037</v>
      </c>
      <c r="E64" s="23">
        <f t="shared" si="0"/>
        <v>0.53672975122006972</v>
      </c>
      <c r="F64" s="23">
        <f t="shared" si="1"/>
        <v>0.46327024877993028</v>
      </c>
      <c r="G64" s="60"/>
      <c r="H64" s="24">
        <f t="shared" si="7"/>
        <v>0</v>
      </c>
      <c r="I64" s="24">
        <f t="shared" si="8"/>
        <v>0</v>
      </c>
      <c r="J64" s="24">
        <f t="shared" si="9"/>
        <v>0</v>
      </c>
      <c r="K64" s="24">
        <f t="shared" si="10"/>
        <v>0</v>
      </c>
      <c r="L64" s="24">
        <f t="shared" si="11"/>
        <v>0</v>
      </c>
      <c r="M64" s="24">
        <f t="shared" si="12"/>
        <v>0</v>
      </c>
      <c r="N64" s="24">
        <f t="shared" si="13"/>
        <v>0</v>
      </c>
      <c r="O64" s="24">
        <f t="shared" si="14"/>
        <v>0</v>
      </c>
      <c r="P64" s="24">
        <f t="shared" si="2"/>
        <v>0</v>
      </c>
      <c r="Q64" s="24">
        <f t="shared" si="15"/>
        <v>0</v>
      </c>
      <c r="R64" s="24">
        <f t="shared" si="16"/>
        <v>0</v>
      </c>
      <c r="S64" s="24">
        <f t="shared" si="17"/>
        <v>0</v>
      </c>
      <c r="T64" s="24">
        <f t="shared" si="18"/>
        <v>0</v>
      </c>
      <c r="U64" s="24">
        <f t="shared" si="19"/>
        <v>0</v>
      </c>
    </row>
    <row r="65" spans="1:21" ht="15" x14ac:dyDescent="0.2">
      <c r="A65" s="22">
        <v>59</v>
      </c>
      <c r="B65" s="2" t="s">
        <v>48</v>
      </c>
      <c r="C65" s="45">
        <v>441457</v>
      </c>
      <c r="D65" s="45">
        <v>381037</v>
      </c>
      <c r="E65" s="23">
        <f t="shared" si="0"/>
        <v>0.53672975122006972</v>
      </c>
      <c r="F65" s="23">
        <f t="shared" si="1"/>
        <v>0.46327024877993028</v>
      </c>
      <c r="G65" s="60"/>
      <c r="H65" s="24">
        <f t="shared" si="7"/>
        <v>0</v>
      </c>
      <c r="I65" s="24">
        <f t="shared" si="8"/>
        <v>0</v>
      </c>
      <c r="J65" s="24">
        <f t="shared" si="9"/>
        <v>0</v>
      </c>
      <c r="K65" s="24">
        <f t="shared" si="10"/>
        <v>0</v>
      </c>
      <c r="L65" s="24">
        <f t="shared" si="11"/>
        <v>0</v>
      </c>
      <c r="M65" s="24">
        <f t="shared" si="12"/>
        <v>0</v>
      </c>
      <c r="N65" s="24">
        <f t="shared" si="13"/>
        <v>0</v>
      </c>
      <c r="O65" s="24">
        <f t="shared" si="14"/>
        <v>0</v>
      </c>
      <c r="P65" s="24">
        <f t="shared" si="2"/>
        <v>0</v>
      </c>
      <c r="Q65" s="24">
        <f t="shared" si="15"/>
        <v>0</v>
      </c>
      <c r="R65" s="24">
        <f t="shared" si="16"/>
        <v>0</v>
      </c>
      <c r="S65" s="24">
        <f t="shared" si="17"/>
        <v>0</v>
      </c>
      <c r="T65" s="24">
        <f t="shared" si="18"/>
        <v>0</v>
      </c>
      <c r="U65" s="24">
        <f t="shared" si="19"/>
        <v>0</v>
      </c>
    </row>
    <row r="66" spans="1:21" ht="15" x14ac:dyDescent="0.2">
      <c r="A66" s="22">
        <v>60</v>
      </c>
      <c r="B66" s="1" t="s">
        <v>49</v>
      </c>
      <c r="C66" s="45">
        <v>441457</v>
      </c>
      <c r="D66" s="45">
        <v>381037</v>
      </c>
      <c r="E66" s="23">
        <f t="shared" si="0"/>
        <v>0.53672975122006972</v>
      </c>
      <c r="F66" s="23">
        <f t="shared" si="1"/>
        <v>0.46327024877993028</v>
      </c>
      <c r="G66" s="60"/>
      <c r="H66" s="24">
        <f t="shared" si="7"/>
        <v>0</v>
      </c>
      <c r="I66" s="24">
        <f t="shared" si="8"/>
        <v>0</v>
      </c>
      <c r="J66" s="24">
        <f t="shared" si="9"/>
        <v>0</v>
      </c>
      <c r="K66" s="24">
        <f t="shared" si="10"/>
        <v>0</v>
      </c>
      <c r="L66" s="24">
        <f t="shared" si="11"/>
        <v>0</v>
      </c>
      <c r="M66" s="24">
        <f t="shared" si="12"/>
        <v>0</v>
      </c>
      <c r="N66" s="24">
        <f t="shared" si="13"/>
        <v>0</v>
      </c>
      <c r="O66" s="24">
        <f t="shared" si="14"/>
        <v>0</v>
      </c>
      <c r="P66" s="24">
        <f t="shared" si="2"/>
        <v>0</v>
      </c>
      <c r="Q66" s="24">
        <f t="shared" si="15"/>
        <v>0</v>
      </c>
      <c r="R66" s="24">
        <f t="shared" si="16"/>
        <v>0</v>
      </c>
      <c r="S66" s="24">
        <f t="shared" si="17"/>
        <v>0</v>
      </c>
      <c r="T66" s="24">
        <f t="shared" si="18"/>
        <v>0</v>
      </c>
      <c r="U66" s="24">
        <f t="shared" si="19"/>
        <v>0</v>
      </c>
    </row>
    <row r="67" spans="1:21" ht="15" x14ac:dyDescent="0.2">
      <c r="A67" s="22">
        <v>61</v>
      </c>
      <c r="B67" s="2" t="s">
        <v>89</v>
      </c>
      <c r="C67" s="45">
        <v>441457</v>
      </c>
      <c r="D67" s="45">
        <v>381037</v>
      </c>
      <c r="E67" s="23">
        <f t="shared" si="0"/>
        <v>0.53672975122006972</v>
      </c>
      <c r="F67" s="23">
        <f t="shared" si="1"/>
        <v>0.46327024877993028</v>
      </c>
      <c r="G67" s="60"/>
      <c r="H67" s="24">
        <f t="shared" si="7"/>
        <v>0</v>
      </c>
      <c r="I67" s="24">
        <f t="shared" si="8"/>
        <v>0</v>
      </c>
      <c r="J67" s="24">
        <f t="shared" si="9"/>
        <v>0</v>
      </c>
      <c r="K67" s="24">
        <f t="shared" si="10"/>
        <v>0</v>
      </c>
      <c r="L67" s="24">
        <f t="shared" si="11"/>
        <v>0</v>
      </c>
      <c r="M67" s="24">
        <f t="shared" si="12"/>
        <v>0</v>
      </c>
      <c r="N67" s="24">
        <f t="shared" si="13"/>
        <v>0</v>
      </c>
      <c r="O67" s="24">
        <f t="shared" si="14"/>
        <v>0</v>
      </c>
      <c r="P67" s="24">
        <f t="shared" si="2"/>
        <v>0</v>
      </c>
      <c r="Q67" s="24">
        <f t="shared" si="15"/>
        <v>0</v>
      </c>
      <c r="R67" s="24">
        <f t="shared" si="16"/>
        <v>0</v>
      </c>
      <c r="S67" s="24">
        <f t="shared" si="17"/>
        <v>0</v>
      </c>
      <c r="T67" s="24">
        <f t="shared" si="18"/>
        <v>0</v>
      </c>
      <c r="U67" s="24">
        <f t="shared" si="19"/>
        <v>0</v>
      </c>
    </row>
    <row r="68" spans="1:21" ht="15" x14ac:dyDescent="0.2">
      <c r="A68" s="22">
        <v>62</v>
      </c>
      <c r="B68" s="2" t="s">
        <v>90</v>
      </c>
      <c r="C68" s="45">
        <v>441457</v>
      </c>
      <c r="D68" s="45">
        <v>381037</v>
      </c>
      <c r="E68" s="23">
        <f t="shared" si="0"/>
        <v>0.53672975122006972</v>
      </c>
      <c r="F68" s="23">
        <f t="shared" si="1"/>
        <v>0.46327024877993028</v>
      </c>
      <c r="G68" s="60"/>
      <c r="H68" s="24">
        <f t="shared" si="7"/>
        <v>0</v>
      </c>
      <c r="I68" s="24">
        <f t="shared" si="8"/>
        <v>0</v>
      </c>
      <c r="J68" s="24">
        <f t="shared" si="9"/>
        <v>0</v>
      </c>
      <c r="K68" s="24">
        <f t="shared" si="10"/>
        <v>0</v>
      </c>
      <c r="L68" s="24">
        <f t="shared" si="11"/>
        <v>0</v>
      </c>
      <c r="M68" s="24">
        <f t="shared" si="12"/>
        <v>0</v>
      </c>
      <c r="N68" s="24">
        <f t="shared" si="13"/>
        <v>0</v>
      </c>
      <c r="O68" s="24">
        <f t="shared" si="14"/>
        <v>0</v>
      </c>
      <c r="P68" s="24">
        <f t="shared" si="2"/>
        <v>0</v>
      </c>
      <c r="Q68" s="24">
        <f t="shared" si="15"/>
        <v>0</v>
      </c>
      <c r="R68" s="24">
        <f t="shared" si="16"/>
        <v>0</v>
      </c>
      <c r="S68" s="24">
        <f t="shared" si="17"/>
        <v>0</v>
      </c>
      <c r="T68" s="24">
        <f t="shared" si="18"/>
        <v>0</v>
      </c>
      <c r="U68" s="24">
        <f t="shared" si="19"/>
        <v>0</v>
      </c>
    </row>
    <row r="69" spans="1:21" ht="15" x14ac:dyDescent="0.2">
      <c r="A69" s="22">
        <v>63</v>
      </c>
      <c r="B69" s="2" t="s">
        <v>85</v>
      </c>
      <c r="C69" s="45">
        <v>441457</v>
      </c>
      <c r="D69" s="45">
        <v>381037</v>
      </c>
      <c r="E69" s="23">
        <f t="shared" si="0"/>
        <v>0.53672975122006972</v>
      </c>
      <c r="F69" s="23">
        <f t="shared" si="1"/>
        <v>0.46327024877993028</v>
      </c>
      <c r="G69" s="60"/>
      <c r="H69" s="24">
        <f t="shared" si="7"/>
        <v>0</v>
      </c>
      <c r="I69" s="24">
        <f t="shared" si="8"/>
        <v>0</v>
      </c>
      <c r="J69" s="24">
        <f t="shared" si="9"/>
        <v>0</v>
      </c>
      <c r="K69" s="24">
        <f t="shared" si="10"/>
        <v>0</v>
      </c>
      <c r="L69" s="24">
        <f t="shared" si="11"/>
        <v>0</v>
      </c>
      <c r="M69" s="24">
        <f t="shared" si="12"/>
        <v>0</v>
      </c>
      <c r="N69" s="24">
        <f t="shared" si="13"/>
        <v>0</v>
      </c>
      <c r="O69" s="24">
        <f t="shared" si="14"/>
        <v>0</v>
      </c>
      <c r="P69" s="24">
        <f t="shared" si="2"/>
        <v>0</v>
      </c>
      <c r="Q69" s="24">
        <f t="shared" si="15"/>
        <v>0</v>
      </c>
      <c r="R69" s="24">
        <f t="shared" si="16"/>
        <v>0</v>
      </c>
      <c r="S69" s="24">
        <f t="shared" si="17"/>
        <v>0</v>
      </c>
      <c r="T69" s="24">
        <f t="shared" si="18"/>
        <v>0</v>
      </c>
      <c r="U69" s="24">
        <f t="shared" si="19"/>
        <v>0</v>
      </c>
    </row>
    <row r="70" spans="1:21" ht="15" x14ac:dyDescent="0.2">
      <c r="A70" s="22">
        <v>64</v>
      </c>
      <c r="B70" s="2" t="s">
        <v>52</v>
      </c>
      <c r="C70" s="45">
        <v>441457</v>
      </c>
      <c r="D70" s="45">
        <v>381037</v>
      </c>
      <c r="E70" s="23">
        <f t="shared" si="0"/>
        <v>0.53672975122006972</v>
      </c>
      <c r="F70" s="23">
        <f t="shared" si="1"/>
        <v>0.46327024877993028</v>
      </c>
      <c r="G70" s="60"/>
      <c r="H70" s="24">
        <f t="shared" si="7"/>
        <v>0</v>
      </c>
      <c r="I70" s="24">
        <f t="shared" si="8"/>
        <v>0</v>
      </c>
      <c r="J70" s="24">
        <f t="shared" si="9"/>
        <v>0</v>
      </c>
      <c r="K70" s="24">
        <f t="shared" si="10"/>
        <v>0</v>
      </c>
      <c r="L70" s="24">
        <f t="shared" si="11"/>
        <v>0</v>
      </c>
      <c r="M70" s="24">
        <f t="shared" si="12"/>
        <v>0</v>
      </c>
      <c r="N70" s="24">
        <f t="shared" si="13"/>
        <v>0</v>
      </c>
      <c r="O70" s="24">
        <f t="shared" si="14"/>
        <v>0</v>
      </c>
      <c r="P70" s="24">
        <f t="shared" si="2"/>
        <v>0</v>
      </c>
      <c r="Q70" s="24">
        <f t="shared" si="15"/>
        <v>0</v>
      </c>
      <c r="R70" s="24">
        <f t="shared" si="16"/>
        <v>0</v>
      </c>
      <c r="S70" s="24">
        <f t="shared" si="17"/>
        <v>0</v>
      </c>
      <c r="T70" s="24">
        <f t="shared" si="18"/>
        <v>0</v>
      </c>
      <c r="U70" s="24">
        <f t="shared" si="19"/>
        <v>0</v>
      </c>
    </row>
    <row r="71" spans="1:21" ht="15" x14ac:dyDescent="0.2">
      <c r="A71" s="22">
        <v>65</v>
      </c>
      <c r="B71" s="2" t="s">
        <v>51</v>
      </c>
      <c r="C71" s="45">
        <v>441457</v>
      </c>
      <c r="D71" s="45">
        <v>381037</v>
      </c>
      <c r="E71" s="23">
        <f t="shared" ref="E71:E79" si="20">C71/(C71+D71)</f>
        <v>0.53672975122006972</v>
      </c>
      <c r="F71" s="23">
        <f t="shared" ref="F71:F79" si="21">1-E71</f>
        <v>0.46327024877993028</v>
      </c>
      <c r="G71" s="60"/>
      <c r="H71" s="24">
        <f t="shared" si="7"/>
        <v>0</v>
      </c>
      <c r="I71" s="24">
        <f t="shared" si="8"/>
        <v>0</v>
      </c>
      <c r="J71" s="24">
        <f t="shared" si="9"/>
        <v>0</v>
      </c>
      <c r="K71" s="24">
        <f t="shared" si="10"/>
        <v>0</v>
      </c>
      <c r="L71" s="24">
        <f t="shared" si="11"/>
        <v>0</v>
      </c>
      <c r="M71" s="24">
        <f t="shared" si="12"/>
        <v>0</v>
      </c>
      <c r="N71" s="24">
        <f t="shared" si="13"/>
        <v>0</v>
      </c>
      <c r="O71" s="24">
        <f t="shared" si="14"/>
        <v>0</v>
      </c>
      <c r="P71" s="24">
        <f t="shared" ref="P71:P80" si="22">L71-M71-N71-O71</f>
        <v>0</v>
      </c>
      <c r="Q71" s="24">
        <f t="shared" si="15"/>
        <v>0</v>
      </c>
      <c r="R71" s="24">
        <f t="shared" ref="R71:R79" si="23">H71-M71</f>
        <v>0</v>
      </c>
      <c r="S71" s="24">
        <f t="shared" ref="S71:S79" si="24">I71-N71</f>
        <v>0</v>
      </c>
      <c r="T71" s="24">
        <f t="shared" ref="T71:T79" si="25">J71-O71</f>
        <v>0</v>
      </c>
      <c r="U71" s="24">
        <f t="shared" ref="U71:U79" si="26">K71-P71</f>
        <v>0</v>
      </c>
    </row>
    <row r="72" spans="1:21" ht="15" x14ac:dyDescent="0.2">
      <c r="A72" s="22">
        <v>66</v>
      </c>
      <c r="B72" s="2" t="s">
        <v>50</v>
      </c>
      <c r="C72" s="45">
        <v>441457</v>
      </c>
      <c r="D72" s="45">
        <v>381037</v>
      </c>
      <c r="E72" s="23">
        <f t="shared" si="20"/>
        <v>0.53672975122006972</v>
      </c>
      <c r="F72" s="23">
        <f t="shared" si="21"/>
        <v>0.46327024877993028</v>
      </c>
      <c r="G72" s="60"/>
      <c r="H72" s="24">
        <f t="shared" ref="H72:H80" si="27">ROUND(G72/4,2)</f>
        <v>0</v>
      </c>
      <c r="I72" s="24">
        <f t="shared" ref="I72:I80" si="28">H72</f>
        <v>0</v>
      </c>
      <c r="J72" s="24">
        <f t="shared" ref="J72:J80" si="29">H72</f>
        <v>0</v>
      </c>
      <c r="K72" s="24">
        <f t="shared" ref="K72:K80" si="30">G72-H72-I72-J72</f>
        <v>0</v>
      </c>
      <c r="L72" s="24">
        <f t="shared" ref="L72:L80" si="31">ROUND(G72*E72,2)</f>
        <v>0</v>
      </c>
      <c r="M72" s="24">
        <f t="shared" ref="M72:M79" si="32">ROUND(H72*E72,2)</f>
        <v>0</v>
      </c>
      <c r="N72" s="24">
        <f t="shared" ref="N72:N79" si="33">ROUND(I72*E72,2)</f>
        <v>0</v>
      </c>
      <c r="O72" s="24">
        <f t="shared" ref="O72:O79" si="34">ROUND(J72*E72,2)</f>
        <v>0</v>
      </c>
      <c r="P72" s="24">
        <f t="shared" si="22"/>
        <v>0</v>
      </c>
      <c r="Q72" s="24">
        <f t="shared" ref="Q72:Q79" si="35">R72+S72+T72+U72</f>
        <v>0</v>
      </c>
      <c r="R72" s="24">
        <f t="shared" si="23"/>
        <v>0</v>
      </c>
      <c r="S72" s="24">
        <f t="shared" si="24"/>
        <v>0</v>
      </c>
      <c r="T72" s="24">
        <f t="shared" si="25"/>
        <v>0</v>
      </c>
      <c r="U72" s="24">
        <f t="shared" si="26"/>
        <v>0</v>
      </c>
    </row>
    <row r="73" spans="1:21" ht="15" x14ac:dyDescent="0.2">
      <c r="A73" s="22">
        <v>67</v>
      </c>
      <c r="B73" s="2" t="s">
        <v>91</v>
      </c>
      <c r="C73" s="45">
        <v>441457</v>
      </c>
      <c r="D73" s="45">
        <v>381037</v>
      </c>
      <c r="E73" s="23">
        <f t="shared" si="20"/>
        <v>0.53672975122006972</v>
      </c>
      <c r="F73" s="23">
        <f t="shared" si="21"/>
        <v>0.46327024877993028</v>
      </c>
      <c r="G73" s="60"/>
      <c r="H73" s="24">
        <f t="shared" si="27"/>
        <v>0</v>
      </c>
      <c r="I73" s="24">
        <f t="shared" si="28"/>
        <v>0</v>
      </c>
      <c r="J73" s="24">
        <f t="shared" si="29"/>
        <v>0</v>
      </c>
      <c r="K73" s="24">
        <f t="shared" si="30"/>
        <v>0</v>
      </c>
      <c r="L73" s="24">
        <f t="shared" si="31"/>
        <v>0</v>
      </c>
      <c r="M73" s="24">
        <f t="shared" si="32"/>
        <v>0</v>
      </c>
      <c r="N73" s="24">
        <f t="shared" si="33"/>
        <v>0</v>
      </c>
      <c r="O73" s="24">
        <f t="shared" si="34"/>
        <v>0</v>
      </c>
      <c r="P73" s="24">
        <f t="shared" si="22"/>
        <v>0</v>
      </c>
      <c r="Q73" s="24">
        <f t="shared" si="35"/>
        <v>0</v>
      </c>
      <c r="R73" s="24">
        <f t="shared" si="23"/>
        <v>0</v>
      </c>
      <c r="S73" s="24">
        <f t="shared" si="24"/>
        <v>0</v>
      </c>
      <c r="T73" s="24">
        <f t="shared" si="25"/>
        <v>0</v>
      </c>
      <c r="U73" s="24">
        <f t="shared" si="26"/>
        <v>0</v>
      </c>
    </row>
    <row r="74" spans="1:21" ht="15" x14ac:dyDescent="0.2">
      <c r="A74" s="22">
        <v>68</v>
      </c>
      <c r="B74" s="2" t="s">
        <v>64</v>
      </c>
      <c r="C74" s="45">
        <v>441457</v>
      </c>
      <c r="D74" s="45">
        <v>381037</v>
      </c>
      <c r="E74" s="23">
        <f t="shared" si="20"/>
        <v>0.53672975122006972</v>
      </c>
      <c r="F74" s="23">
        <f t="shared" si="21"/>
        <v>0.46327024877993028</v>
      </c>
      <c r="G74" s="60"/>
      <c r="H74" s="24">
        <f t="shared" si="27"/>
        <v>0</v>
      </c>
      <c r="I74" s="24">
        <f t="shared" si="28"/>
        <v>0</v>
      </c>
      <c r="J74" s="24">
        <f t="shared" si="29"/>
        <v>0</v>
      </c>
      <c r="K74" s="24">
        <f t="shared" si="30"/>
        <v>0</v>
      </c>
      <c r="L74" s="24">
        <f t="shared" si="31"/>
        <v>0</v>
      </c>
      <c r="M74" s="24">
        <f t="shared" si="32"/>
        <v>0</v>
      </c>
      <c r="N74" s="24">
        <f t="shared" si="33"/>
        <v>0</v>
      </c>
      <c r="O74" s="24">
        <f t="shared" si="34"/>
        <v>0</v>
      </c>
      <c r="P74" s="24">
        <f t="shared" si="22"/>
        <v>0</v>
      </c>
      <c r="Q74" s="24">
        <f t="shared" si="35"/>
        <v>0</v>
      </c>
      <c r="R74" s="24">
        <f t="shared" si="23"/>
        <v>0</v>
      </c>
      <c r="S74" s="24">
        <f t="shared" si="24"/>
        <v>0</v>
      </c>
      <c r="T74" s="24">
        <f t="shared" si="25"/>
        <v>0</v>
      </c>
      <c r="U74" s="24">
        <f t="shared" si="26"/>
        <v>0</v>
      </c>
    </row>
    <row r="75" spans="1:21" ht="15" x14ac:dyDescent="0.2">
      <c r="A75" s="22">
        <v>69</v>
      </c>
      <c r="B75" s="2" t="s">
        <v>92</v>
      </c>
      <c r="C75" s="45">
        <v>441457</v>
      </c>
      <c r="D75" s="45">
        <v>381037</v>
      </c>
      <c r="E75" s="23">
        <f t="shared" si="20"/>
        <v>0.53672975122006972</v>
      </c>
      <c r="F75" s="23">
        <f t="shared" si="21"/>
        <v>0.46327024877993028</v>
      </c>
      <c r="G75" s="60"/>
      <c r="H75" s="24">
        <f t="shared" si="27"/>
        <v>0</v>
      </c>
      <c r="I75" s="24">
        <f t="shared" si="28"/>
        <v>0</v>
      </c>
      <c r="J75" s="24">
        <f t="shared" si="29"/>
        <v>0</v>
      </c>
      <c r="K75" s="24">
        <f t="shared" si="30"/>
        <v>0</v>
      </c>
      <c r="L75" s="24">
        <f t="shared" si="31"/>
        <v>0</v>
      </c>
      <c r="M75" s="24">
        <f t="shared" si="32"/>
        <v>0</v>
      </c>
      <c r="N75" s="24">
        <f t="shared" si="33"/>
        <v>0</v>
      </c>
      <c r="O75" s="24">
        <f t="shared" si="34"/>
        <v>0</v>
      </c>
      <c r="P75" s="24">
        <f t="shared" si="22"/>
        <v>0</v>
      </c>
      <c r="Q75" s="24">
        <f t="shared" si="35"/>
        <v>0</v>
      </c>
      <c r="R75" s="24">
        <f t="shared" si="23"/>
        <v>0</v>
      </c>
      <c r="S75" s="24">
        <f t="shared" si="24"/>
        <v>0</v>
      </c>
      <c r="T75" s="24">
        <f t="shared" si="25"/>
        <v>0</v>
      </c>
      <c r="U75" s="24">
        <f t="shared" si="26"/>
        <v>0</v>
      </c>
    </row>
    <row r="76" spans="1:21" ht="45" x14ac:dyDescent="0.2">
      <c r="A76" s="22">
        <v>70</v>
      </c>
      <c r="B76" s="2" t="s">
        <v>93</v>
      </c>
      <c r="C76" s="45">
        <v>441457</v>
      </c>
      <c r="D76" s="45">
        <v>381037</v>
      </c>
      <c r="E76" s="23">
        <f t="shared" si="20"/>
        <v>0.53672975122006972</v>
      </c>
      <c r="F76" s="23">
        <f t="shared" si="21"/>
        <v>0.46327024877993028</v>
      </c>
      <c r="G76" s="60"/>
      <c r="H76" s="24">
        <f t="shared" si="27"/>
        <v>0</v>
      </c>
      <c r="I76" s="24">
        <f t="shared" si="28"/>
        <v>0</v>
      </c>
      <c r="J76" s="24">
        <f t="shared" si="29"/>
        <v>0</v>
      </c>
      <c r="K76" s="24">
        <f t="shared" si="30"/>
        <v>0</v>
      </c>
      <c r="L76" s="24">
        <f t="shared" si="31"/>
        <v>0</v>
      </c>
      <c r="M76" s="24">
        <f t="shared" si="32"/>
        <v>0</v>
      </c>
      <c r="N76" s="24">
        <f t="shared" si="33"/>
        <v>0</v>
      </c>
      <c r="O76" s="24">
        <f t="shared" si="34"/>
        <v>0</v>
      </c>
      <c r="P76" s="24">
        <f t="shared" si="22"/>
        <v>0</v>
      </c>
      <c r="Q76" s="24">
        <f t="shared" si="35"/>
        <v>0</v>
      </c>
      <c r="R76" s="24">
        <f t="shared" si="23"/>
        <v>0</v>
      </c>
      <c r="S76" s="24">
        <f t="shared" si="24"/>
        <v>0</v>
      </c>
      <c r="T76" s="24">
        <f t="shared" si="25"/>
        <v>0</v>
      </c>
      <c r="U76" s="24">
        <f t="shared" si="26"/>
        <v>0</v>
      </c>
    </row>
    <row r="77" spans="1:21" ht="15" x14ac:dyDescent="0.2">
      <c r="A77" s="22">
        <v>71</v>
      </c>
      <c r="B77" s="2" t="s">
        <v>94</v>
      </c>
      <c r="C77" s="45">
        <v>441457</v>
      </c>
      <c r="D77" s="45">
        <v>381037</v>
      </c>
      <c r="E77" s="23">
        <f t="shared" si="20"/>
        <v>0.53672975122006972</v>
      </c>
      <c r="F77" s="23">
        <f t="shared" si="21"/>
        <v>0.46327024877993028</v>
      </c>
      <c r="G77" s="60"/>
      <c r="H77" s="24">
        <f t="shared" si="27"/>
        <v>0</v>
      </c>
      <c r="I77" s="24">
        <f t="shared" si="28"/>
        <v>0</v>
      </c>
      <c r="J77" s="24">
        <f t="shared" si="29"/>
        <v>0</v>
      </c>
      <c r="K77" s="24">
        <f t="shared" si="30"/>
        <v>0</v>
      </c>
      <c r="L77" s="24">
        <f t="shared" si="31"/>
        <v>0</v>
      </c>
      <c r="M77" s="24">
        <f t="shared" si="32"/>
        <v>0</v>
      </c>
      <c r="N77" s="24">
        <f t="shared" si="33"/>
        <v>0</v>
      </c>
      <c r="O77" s="24">
        <f t="shared" si="34"/>
        <v>0</v>
      </c>
      <c r="P77" s="24">
        <f t="shared" si="22"/>
        <v>0</v>
      </c>
      <c r="Q77" s="24">
        <f t="shared" si="35"/>
        <v>0</v>
      </c>
      <c r="R77" s="24">
        <f t="shared" si="23"/>
        <v>0</v>
      </c>
      <c r="S77" s="24">
        <f t="shared" si="24"/>
        <v>0</v>
      </c>
      <c r="T77" s="24">
        <f t="shared" si="25"/>
        <v>0</v>
      </c>
      <c r="U77" s="24">
        <f t="shared" si="26"/>
        <v>0</v>
      </c>
    </row>
    <row r="78" spans="1:21" ht="15" x14ac:dyDescent="0.2">
      <c r="A78" s="22">
        <v>72</v>
      </c>
      <c r="B78" s="1" t="s">
        <v>95</v>
      </c>
      <c r="C78" s="45">
        <v>441457</v>
      </c>
      <c r="D78" s="45">
        <v>381037</v>
      </c>
      <c r="E78" s="23">
        <f t="shared" si="20"/>
        <v>0.53672975122006972</v>
      </c>
      <c r="F78" s="23">
        <f t="shared" si="21"/>
        <v>0.46327024877993028</v>
      </c>
      <c r="G78" s="60"/>
      <c r="H78" s="24">
        <f t="shared" si="27"/>
        <v>0</v>
      </c>
      <c r="I78" s="24">
        <f t="shared" si="28"/>
        <v>0</v>
      </c>
      <c r="J78" s="24">
        <f t="shared" si="29"/>
        <v>0</v>
      </c>
      <c r="K78" s="24">
        <f t="shared" si="30"/>
        <v>0</v>
      </c>
      <c r="L78" s="24">
        <f t="shared" si="31"/>
        <v>0</v>
      </c>
      <c r="M78" s="24">
        <f t="shared" si="32"/>
        <v>0</v>
      </c>
      <c r="N78" s="24">
        <f t="shared" si="33"/>
        <v>0</v>
      </c>
      <c r="O78" s="24">
        <f t="shared" si="34"/>
        <v>0</v>
      </c>
      <c r="P78" s="24">
        <f t="shared" si="22"/>
        <v>0</v>
      </c>
      <c r="Q78" s="24">
        <f t="shared" si="35"/>
        <v>0</v>
      </c>
      <c r="R78" s="24">
        <f t="shared" si="23"/>
        <v>0</v>
      </c>
      <c r="S78" s="24">
        <f t="shared" si="24"/>
        <v>0</v>
      </c>
      <c r="T78" s="24">
        <f t="shared" si="25"/>
        <v>0</v>
      </c>
      <c r="U78" s="24">
        <f t="shared" si="26"/>
        <v>0</v>
      </c>
    </row>
    <row r="79" spans="1:21" ht="15" x14ac:dyDescent="0.2">
      <c r="A79" s="22">
        <v>73</v>
      </c>
      <c r="B79" s="2" t="s">
        <v>47</v>
      </c>
      <c r="C79" s="45">
        <v>441457</v>
      </c>
      <c r="D79" s="45">
        <v>381037</v>
      </c>
      <c r="E79" s="23">
        <f t="shared" si="20"/>
        <v>0.53672975122006972</v>
      </c>
      <c r="F79" s="23">
        <f t="shared" si="21"/>
        <v>0.46327024877993028</v>
      </c>
      <c r="G79" s="60"/>
      <c r="H79" s="24">
        <f t="shared" si="27"/>
        <v>0</v>
      </c>
      <c r="I79" s="24">
        <f t="shared" si="28"/>
        <v>0</v>
      </c>
      <c r="J79" s="24">
        <f t="shared" si="29"/>
        <v>0</v>
      </c>
      <c r="K79" s="24">
        <f t="shared" si="30"/>
        <v>0</v>
      </c>
      <c r="L79" s="24">
        <f t="shared" si="31"/>
        <v>0</v>
      </c>
      <c r="M79" s="24">
        <f t="shared" si="32"/>
        <v>0</v>
      </c>
      <c r="N79" s="24">
        <f t="shared" si="33"/>
        <v>0</v>
      </c>
      <c r="O79" s="24">
        <f t="shared" si="34"/>
        <v>0</v>
      </c>
      <c r="P79" s="24">
        <f t="shared" si="22"/>
        <v>0</v>
      </c>
      <c r="Q79" s="24">
        <f t="shared" si="35"/>
        <v>0</v>
      </c>
      <c r="R79" s="24">
        <f t="shared" si="23"/>
        <v>0</v>
      </c>
      <c r="S79" s="24">
        <f t="shared" si="24"/>
        <v>0</v>
      </c>
      <c r="T79" s="24">
        <f t="shared" si="25"/>
        <v>0</v>
      </c>
      <c r="U79" s="24">
        <f t="shared" si="26"/>
        <v>0</v>
      </c>
    </row>
    <row r="80" spans="1:21" ht="15" x14ac:dyDescent="0.2">
      <c r="A80" s="22">
        <v>74</v>
      </c>
      <c r="B80" s="44" t="s">
        <v>98</v>
      </c>
      <c r="C80" s="3"/>
      <c r="D80" s="3"/>
      <c r="E80" s="23"/>
      <c r="F80" s="23"/>
      <c r="G80" s="60">
        <f>31588580-20.52</f>
        <v>31588559.48</v>
      </c>
      <c r="H80" s="24">
        <f t="shared" si="27"/>
        <v>7897139.8700000001</v>
      </c>
      <c r="I80" s="24">
        <f t="shared" si="28"/>
        <v>7897139.8700000001</v>
      </c>
      <c r="J80" s="24">
        <f t="shared" si="29"/>
        <v>7897139.8700000001</v>
      </c>
      <c r="K80" s="24">
        <f t="shared" si="30"/>
        <v>7897139.8699999982</v>
      </c>
      <c r="L80" s="24">
        <f t="shared" si="31"/>
        <v>0</v>
      </c>
      <c r="M80" s="24">
        <f>ROUND(H80*E80,2)</f>
        <v>0</v>
      </c>
      <c r="N80" s="24">
        <f>ROUND(I80*E80,2)</f>
        <v>0</v>
      </c>
      <c r="O80" s="24">
        <f>ROUND(J80*E80,2)</f>
        <v>0</v>
      </c>
      <c r="P80" s="24">
        <f t="shared" si="22"/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</row>
    <row r="81" spans="1:21" s="15" customFormat="1" ht="15.75" x14ac:dyDescent="0.25">
      <c r="A81" s="25"/>
      <c r="B81" s="28" t="s">
        <v>70</v>
      </c>
      <c r="C81" s="40">
        <f>SUM(C7:C80)</f>
        <v>17668160</v>
      </c>
      <c r="D81" s="40">
        <f>SUM(D7:D80)</f>
        <v>15054227</v>
      </c>
      <c r="E81" s="23"/>
      <c r="F81" s="23"/>
      <c r="G81" s="61">
        <f t="shared" ref="G81:U81" si="36">SUM(G7:G80)</f>
        <v>387944979.99999994</v>
      </c>
      <c r="H81" s="29">
        <f t="shared" si="36"/>
        <v>96986245.030000016</v>
      </c>
      <c r="I81" s="29">
        <f t="shared" si="36"/>
        <v>96986245.030000016</v>
      </c>
      <c r="J81" s="29">
        <f t="shared" si="36"/>
        <v>96986245.030000016</v>
      </c>
      <c r="K81" s="29">
        <f t="shared" si="36"/>
        <v>96986244.909999982</v>
      </c>
      <c r="L81" s="29">
        <f t="shared" si="36"/>
        <v>208875366.05999997</v>
      </c>
      <c r="M81" s="29">
        <f t="shared" si="36"/>
        <v>52218841.539999999</v>
      </c>
      <c r="N81" s="29">
        <f t="shared" si="36"/>
        <v>52218841.539999999</v>
      </c>
      <c r="O81" s="29">
        <f t="shared" si="36"/>
        <v>52218841.539999999</v>
      </c>
      <c r="P81" s="29">
        <f t="shared" si="36"/>
        <v>52218841.439999998</v>
      </c>
      <c r="Q81" s="29">
        <f t="shared" si="36"/>
        <v>147481054.45999998</v>
      </c>
      <c r="R81" s="29">
        <f t="shared" si="36"/>
        <v>36870263.619999997</v>
      </c>
      <c r="S81" s="29">
        <f t="shared" si="36"/>
        <v>36870263.619999997</v>
      </c>
      <c r="T81" s="29">
        <f t="shared" si="36"/>
        <v>36870263.619999997</v>
      </c>
      <c r="U81" s="29">
        <f t="shared" si="36"/>
        <v>36870263.599999972</v>
      </c>
    </row>
    <row r="82" spans="1:21" x14ac:dyDescent="0.2">
      <c r="F82" s="59"/>
      <c r="G82" s="62"/>
      <c r="L82" s="30"/>
      <c r="Q82" s="30"/>
    </row>
    <row r="83" spans="1:21" x14ac:dyDescent="0.2">
      <c r="C83" s="26"/>
      <c r="D83" s="26"/>
      <c r="E83" s="26"/>
      <c r="F83" s="26"/>
      <c r="G83" s="62"/>
      <c r="L83" s="30"/>
      <c r="Q83" s="30"/>
    </row>
  </sheetData>
  <mergeCells count="17">
    <mergeCell ref="A4:A6"/>
    <mergeCell ref="B4:B6"/>
    <mergeCell ref="C4:F4"/>
    <mergeCell ref="G4:G6"/>
    <mergeCell ref="H4:K4"/>
    <mergeCell ref="R5:U5"/>
    <mergeCell ref="Q4:U4"/>
    <mergeCell ref="C5:D5"/>
    <mergeCell ref="E5:F5"/>
    <mergeCell ref="H5:H6"/>
    <mergeCell ref="I5:I6"/>
    <mergeCell ref="J5:J6"/>
    <mergeCell ref="K5:K6"/>
    <mergeCell ref="L5:L6"/>
    <mergeCell ref="M5:P5"/>
    <mergeCell ref="Q5:Q6"/>
    <mergeCell ref="L4:P4"/>
  </mergeCells>
  <pageMargins left="0.70866141732283472" right="0.70866141732283472" top="0.74803149606299213" bottom="0.74803149606299213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1.Скорая помощь, фин.обесп.</vt:lpstr>
      <vt:lpstr>2. АП фин.обесп.</vt:lpstr>
      <vt:lpstr>3. ДС, фин.обеспечение</vt:lpstr>
      <vt:lpstr>4 КС, фин.обеспечение </vt:lpstr>
      <vt:lpstr>5 МР, фин.обеспечение </vt:lpstr>
      <vt:lpstr>6 ВМП, фин.обеспечение 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Симонова Л.Ю.</cp:lastModifiedBy>
  <cp:lastPrinted>2022-01-13T11:58:15Z</cp:lastPrinted>
  <dcterms:created xsi:type="dcterms:W3CDTF">2020-12-29T12:26:51Z</dcterms:created>
  <dcterms:modified xsi:type="dcterms:W3CDTF">2022-01-14T03:06:19Z</dcterms:modified>
</cp:coreProperties>
</file>