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1\Протокол №16\На сайт\"/>
    </mc:Choice>
  </mc:AlternateContent>
  <bookViews>
    <workbookView xWindow="0" yWindow="0" windowWidth="19200" windowHeight="10980" tabRatio="835" firstSheet="13" activeTab="19"/>
  </bookViews>
  <sheets>
    <sheet name="1.Скорая помощь" sheetId="41" r:id="rId1"/>
    <sheet name="2.обращения по заболеваниям" sheetId="3" r:id="rId2"/>
    <sheet name="2.1 Мед. реабилитация амб.усл." sheetId="32" r:id="rId3"/>
    <sheet name="2.2 КТ" sheetId="33" r:id="rId4"/>
    <sheet name="2.3 МРТ" sheetId="34" r:id="rId5"/>
    <sheet name="2.4 УЗИ ССС" sheetId="35" r:id="rId6"/>
    <sheet name="2.5 Эндоскопия" sheetId="36" r:id="rId7"/>
    <sheet name="2.6 ПАИ" sheetId="37" r:id="rId8"/>
    <sheet name="2.7 МГИ" sheetId="38" r:id="rId9"/>
    <sheet name="2.8  Тест.covid-19" sheetId="39" r:id="rId10"/>
    <sheet name="3.Посещения с иными целями" sheetId="29" r:id="rId11"/>
    <sheet name="3.1 Диспансеризация" sheetId="30" r:id="rId12"/>
    <sheet name="3.2 Профилактические осмотры" sheetId="31" r:id="rId13"/>
    <sheet name="3.3 УЗИ плода" sheetId="42" r:id="rId14"/>
    <sheet name="3.4 Компл.иссл. репрод.орг." sheetId="43" r:id="rId15"/>
    <sheet name="3.5 Опред.антигена D" sheetId="44" r:id="rId16"/>
    <sheet name="4 Неотложная помощь" sheetId="40" r:id="rId17"/>
    <sheet name="5. Круглосуточный ст." sheetId="4" r:id="rId18"/>
    <sheet name="6.ВМП" sheetId="11" r:id="rId19"/>
    <sheet name="6.1. ВМП в разрезе методов" sheetId="12" r:id="rId20"/>
    <sheet name="7. Медреабилитация в КС" sheetId="27" r:id="rId21"/>
    <sheet name="8. Дневные стационары" sheetId="5" r:id="rId22"/>
    <sheet name="в Тарифное соглашение" sheetId="45" r:id="rId23"/>
  </sheets>
  <definedNames>
    <definedName name="_xlnm._FilterDatabase" localSheetId="0" hidden="1">'1.Скорая помощь'!$A$6:$N$6</definedName>
    <definedName name="_xlnm._FilterDatabase" localSheetId="2" hidden="1">'2.1 Мед. реабилитация амб.усл.'!$A$6:$V$6</definedName>
    <definedName name="_xlnm._FilterDatabase" localSheetId="3" hidden="1">'2.2 КТ'!$A$6:$V$6</definedName>
    <definedName name="_xlnm._FilterDatabase" localSheetId="4" hidden="1">'2.3 МРТ'!$A$6:$V$6</definedName>
    <definedName name="_xlnm._FilterDatabase" localSheetId="5" hidden="1">'2.4 УЗИ ССС'!$A$6:$V$6</definedName>
    <definedName name="_xlnm._FilterDatabase" localSheetId="6" hidden="1">'2.5 Эндоскопия'!$A$6:$V$6</definedName>
    <definedName name="_xlnm._FilterDatabase" localSheetId="7" hidden="1">'2.6 ПАИ'!$A$6:$V$6</definedName>
    <definedName name="_xlnm._FilterDatabase" localSheetId="8" hidden="1">'2.7 МГИ'!$A$6:$V$6</definedName>
    <definedName name="_xlnm._FilterDatabase" localSheetId="9" hidden="1">'2.8  Тест.covid-19'!$A$6:$V$6</definedName>
    <definedName name="_xlnm._FilterDatabase" localSheetId="1" hidden="1">'2.обращения по заболеваниям'!$A$6:$V$6</definedName>
    <definedName name="_xlnm._FilterDatabase" localSheetId="11" hidden="1">'3.1 Диспансеризация'!$A$6:$W$6</definedName>
    <definedName name="_xlnm._FilterDatabase" localSheetId="12" hidden="1">'3.2 Профилактические осмотры'!$A$6:$V$6</definedName>
    <definedName name="_xlnm._FilterDatabase" localSheetId="13" hidden="1">'3.3 УЗИ плода'!$A$6:$V$6</definedName>
    <definedName name="_xlnm._FilterDatabase" localSheetId="14" hidden="1">'3.4 Компл.иссл. репрод.орг.'!$A$6:$V$6</definedName>
    <definedName name="_xlnm._FilterDatabase" localSheetId="15" hidden="1">'3.5 Опред.антигена D'!$A$6:$V$6</definedName>
    <definedName name="_xlnm._FilterDatabase" localSheetId="10" hidden="1">'3.Посещения с иными целями'!$A$6:$V$6</definedName>
    <definedName name="_xlnm._FilterDatabase" localSheetId="16" hidden="1">'4 Неотложная помощь'!$A$6:$V$6</definedName>
    <definedName name="_xlnm._FilterDatabase" localSheetId="17" hidden="1">'5. Круглосуточный ст.'!$G$6:$K$6</definedName>
    <definedName name="_xlnm._FilterDatabase" localSheetId="18" hidden="1">'6.ВМП'!$A$6:$K$6</definedName>
    <definedName name="_xlnm._FilterDatabase" localSheetId="21" hidden="1">'8. Дневные стационары'!$A$6:$K$6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45" l="1"/>
  <c r="S9" i="45"/>
  <c r="S10" i="45"/>
  <c r="S11" i="45"/>
  <c r="S12" i="45"/>
  <c r="S13" i="45"/>
  <c r="S14" i="45"/>
  <c r="S15" i="45"/>
  <c r="S16" i="45"/>
  <c r="S17" i="45"/>
  <c r="S18" i="45"/>
  <c r="S19" i="45"/>
  <c r="S20" i="45"/>
  <c r="S21" i="45"/>
  <c r="S22" i="45"/>
  <c r="S23" i="45"/>
  <c r="S24" i="45"/>
  <c r="S25" i="45"/>
  <c r="S26" i="45"/>
  <c r="S27" i="45"/>
  <c r="S28" i="45"/>
  <c r="S29" i="45"/>
  <c r="S30" i="45"/>
  <c r="S31" i="45"/>
  <c r="S32" i="45"/>
  <c r="S33" i="45"/>
  <c r="S34" i="45"/>
  <c r="S35" i="45"/>
  <c r="S36" i="45"/>
  <c r="S37" i="45"/>
  <c r="S38" i="45"/>
  <c r="S39" i="45"/>
  <c r="S40" i="45"/>
  <c r="S41" i="45"/>
  <c r="S42" i="45"/>
  <c r="S43" i="45"/>
  <c r="S44" i="45"/>
  <c r="S45" i="45"/>
  <c r="S46" i="45"/>
  <c r="S47" i="45"/>
  <c r="S48" i="45"/>
  <c r="S49" i="45"/>
  <c r="S50" i="45"/>
  <c r="S51" i="45"/>
  <c r="S52" i="45"/>
  <c r="S53" i="45"/>
  <c r="S54" i="45"/>
  <c r="S55" i="45"/>
  <c r="S56" i="45"/>
  <c r="S57" i="45"/>
  <c r="S58" i="45"/>
  <c r="S59" i="45"/>
  <c r="S60" i="45"/>
  <c r="S61" i="45"/>
  <c r="S62" i="45"/>
  <c r="S63" i="45"/>
  <c r="S64" i="45"/>
  <c r="S65" i="45"/>
  <c r="S66" i="45"/>
  <c r="S67" i="45"/>
  <c r="S68" i="45"/>
  <c r="S69" i="45"/>
  <c r="S70" i="45"/>
  <c r="S71" i="45"/>
  <c r="S72" i="45"/>
  <c r="S73" i="45"/>
  <c r="S74" i="45"/>
  <c r="S75" i="45"/>
  <c r="S76" i="45"/>
  <c r="S77" i="45"/>
  <c r="S78" i="45"/>
  <c r="S79" i="45"/>
  <c r="S80" i="45"/>
  <c r="S7" i="45"/>
  <c r="D8" i="45"/>
  <c r="E8" i="45"/>
  <c r="F8" i="45"/>
  <c r="G8" i="45"/>
  <c r="D9" i="45"/>
  <c r="E9" i="45"/>
  <c r="F9" i="45"/>
  <c r="G9" i="45"/>
  <c r="D10" i="45"/>
  <c r="E10" i="45"/>
  <c r="F10" i="45"/>
  <c r="G10" i="45"/>
  <c r="D11" i="45"/>
  <c r="E11" i="45"/>
  <c r="F11" i="45"/>
  <c r="G11" i="45"/>
  <c r="D12" i="45"/>
  <c r="E12" i="45"/>
  <c r="F12" i="45"/>
  <c r="G12" i="45"/>
  <c r="D13" i="45"/>
  <c r="E13" i="45"/>
  <c r="F13" i="45"/>
  <c r="G13" i="45"/>
  <c r="D14" i="45"/>
  <c r="E14" i="45"/>
  <c r="F14" i="45"/>
  <c r="G14" i="45"/>
  <c r="D15" i="45"/>
  <c r="E15" i="45"/>
  <c r="F15" i="45"/>
  <c r="G15" i="45"/>
  <c r="D16" i="45"/>
  <c r="E16" i="45"/>
  <c r="F16" i="45"/>
  <c r="G16" i="45"/>
  <c r="D17" i="45"/>
  <c r="E17" i="45"/>
  <c r="F17" i="45"/>
  <c r="G17" i="45"/>
  <c r="D18" i="45"/>
  <c r="E18" i="45"/>
  <c r="F18" i="45"/>
  <c r="G18" i="45"/>
  <c r="D19" i="45"/>
  <c r="E19" i="45"/>
  <c r="F19" i="45"/>
  <c r="G19" i="45"/>
  <c r="D20" i="45"/>
  <c r="E20" i="45"/>
  <c r="F20" i="45"/>
  <c r="G20" i="45"/>
  <c r="D21" i="45"/>
  <c r="E21" i="45"/>
  <c r="F21" i="45"/>
  <c r="G21" i="45"/>
  <c r="D22" i="45"/>
  <c r="E22" i="45"/>
  <c r="F22" i="45"/>
  <c r="G22" i="45"/>
  <c r="D23" i="45"/>
  <c r="E23" i="45"/>
  <c r="F23" i="45"/>
  <c r="G23" i="45"/>
  <c r="D24" i="45"/>
  <c r="E24" i="45"/>
  <c r="F24" i="45"/>
  <c r="G24" i="45"/>
  <c r="D25" i="45"/>
  <c r="E25" i="45"/>
  <c r="F25" i="45"/>
  <c r="G25" i="45"/>
  <c r="D26" i="45"/>
  <c r="E26" i="45"/>
  <c r="F26" i="45"/>
  <c r="G26" i="45"/>
  <c r="D27" i="45"/>
  <c r="E27" i="45"/>
  <c r="F27" i="45"/>
  <c r="G27" i="45"/>
  <c r="D28" i="45"/>
  <c r="E28" i="45"/>
  <c r="F28" i="45"/>
  <c r="G28" i="45"/>
  <c r="D29" i="45"/>
  <c r="E29" i="45"/>
  <c r="F29" i="45"/>
  <c r="G29" i="45"/>
  <c r="D30" i="45"/>
  <c r="E30" i="45"/>
  <c r="F30" i="45"/>
  <c r="G30" i="45"/>
  <c r="D31" i="45"/>
  <c r="E31" i="45"/>
  <c r="F31" i="45"/>
  <c r="G31" i="45"/>
  <c r="D32" i="45"/>
  <c r="E32" i="45"/>
  <c r="F32" i="45"/>
  <c r="G32" i="45"/>
  <c r="D33" i="45"/>
  <c r="E33" i="45"/>
  <c r="F33" i="45"/>
  <c r="G33" i="45"/>
  <c r="D34" i="45"/>
  <c r="E34" i="45"/>
  <c r="F34" i="45"/>
  <c r="G34" i="45"/>
  <c r="D35" i="45"/>
  <c r="E35" i="45"/>
  <c r="F35" i="45"/>
  <c r="G35" i="45"/>
  <c r="D36" i="45"/>
  <c r="E36" i="45"/>
  <c r="F36" i="45"/>
  <c r="G36" i="45"/>
  <c r="D37" i="45"/>
  <c r="E37" i="45"/>
  <c r="F37" i="45"/>
  <c r="G37" i="45"/>
  <c r="D38" i="45"/>
  <c r="E38" i="45"/>
  <c r="F38" i="45"/>
  <c r="G38" i="45"/>
  <c r="D39" i="45"/>
  <c r="E39" i="45"/>
  <c r="F39" i="45"/>
  <c r="G39" i="45"/>
  <c r="D40" i="45"/>
  <c r="E40" i="45"/>
  <c r="F40" i="45"/>
  <c r="G40" i="45"/>
  <c r="D41" i="45"/>
  <c r="E41" i="45"/>
  <c r="F41" i="45"/>
  <c r="G41" i="45"/>
  <c r="D42" i="45"/>
  <c r="E42" i="45"/>
  <c r="F42" i="45"/>
  <c r="G42" i="45"/>
  <c r="D43" i="45"/>
  <c r="E43" i="45"/>
  <c r="F43" i="45"/>
  <c r="G43" i="45"/>
  <c r="D44" i="45"/>
  <c r="E44" i="45"/>
  <c r="F44" i="45"/>
  <c r="G44" i="45"/>
  <c r="D45" i="45"/>
  <c r="E45" i="45"/>
  <c r="F45" i="45"/>
  <c r="G45" i="45"/>
  <c r="D46" i="45"/>
  <c r="E46" i="45"/>
  <c r="F46" i="45"/>
  <c r="G46" i="45"/>
  <c r="D47" i="45"/>
  <c r="E47" i="45"/>
  <c r="F47" i="45"/>
  <c r="G47" i="45"/>
  <c r="D48" i="45"/>
  <c r="E48" i="45"/>
  <c r="F48" i="45"/>
  <c r="G48" i="45"/>
  <c r="D49" i="45"/>
  <c r="E49" i="45"/>
  <c r="F49" i="45"/>
  <c r="G49" i="45"/>
  <c r="D50" i="45"/>
  <c r="E50" i="45"/>
  <c r="F50" i="45"/>
  <c r="G50" i="45"/>
  <c r="D51" i="45"/>
  <c r="E51" i="45"/>
  <c r="F51" i="45"/>
  <c r="G51" i="45"/>
  <c r="D52" i="45"/>
  <c r="E52" i="45"/>
  <c r="F52" i="45"/>
  <c r="G52" i="45"/>
  <c r="D53" i="45"/>
  <c r="E53" i="45"/>
  <c r="F53" i="45"/>
  <c r="G53" i="45"/>
  <c r="D54" i="45"/>
  <c r="E54" i="45"/>
  <c r="F54" i="45"/>
  <c r="G54" i="45"/>
  <c r="D55" i="45"/>
  <c r="E55" i="45"/>
  <c r="F55" i="45"/>
  <c r="G55" i="45"/>
  <c r="D56" i="45"/>
  <c r="E56" i="45"/>
  <c r="F56" i="45"/>
  <c r="G56" i="45"/>
  <c r="D57" i="45"/>
  <c r="E57" i="45"/>
  <c r="F57" i="45"/>
  <c r="G57" i="45"/>
  <c r="D58" i="45"/>
  <c r="E58" i="45"/>
  <c r="F58" i="45"/>
  <c r="G58" i="45"/>
  <c r="D59" i="45"/>
  <c r="E59" i="45"/>
  <c r="F59" i="45"/>
  <c r="G59" i="45"/>
  <c r="D60" i="45"/>
  <c r="E60" i="45"/>
  <c r="F60" i="45"/>
  <c r="G60" i="45"/>
  <c r="D61" i="45"/>
  <c r="E61" i="45"/>
  <c r="F61" i="45"/>
  <c r="G61" i="45"/>
  <c r="D62" i="45"/>
  <c r="E62" i="45"/>
  <c r="F62" i="45"/>
  <c r="G62" i="45"/>
  <c r="D63" i="45"/>
  <c r="E63" i="45"/>
  <c r="F63" i="45"/>
  <c r="G63" i="45"/>
  <c r="D64" i="45"/>
  <c r="E64" i="45"/>
  <c r="F64" i="45"/>
  <c r="G64" i="45"/>
  <c r="D65" i="45"/>
  <c r="E65" i="45"/>
  <c r="F65" i="45"/>
  <c r="G65" i="45"/>
  <c r="D66" i="45"/>
  <c r="E66" i="45"/>
  <c r="F66" i="45"/>
  <c r="G66" i="45"/>
  <c r="D67" i="45"/>
  <c r="E67" i="45"/>
  <c r="F67" i="45"/>
  <c r="G67" i="45"/>
  <c r="D68" i="45"/>
  <c r="E68" i="45"/>
  <c r="F68" i="45"/>
  <c r="G68" i="45"/>
  <c r="D69" i="45"/>
  <c r="E69" i="45"/>
  <c r="F69" i="45"/>
  <c r="G69" i="45"/>
  <c r="D70" i="45"/>
  <c r="E70" i="45"/>
  <c r="F70" i="45"/>
  <c r="G70" i="45"/>
  <c r="D71" i="45"/>
  <c r="E71" i="45"/>
  <c r="F71" i="45"/>
  <c r="G71" i="45"/>
  <c r="D72" i="45"/>
  <c r="E72" i="45"/>
  <c r="F72" i="45"/>
  <c r="G72" i="45"/>
  <c r="D73" i="45"/>
  <c r="E73" i="45"/>
  <c r="F73" i="45"/>
  <c r="G73" i="45"/>
  <c r="D74" i="45"/>
  <c r="E74" i="45"/>
  <c r="F74" i="45"/>
  <c r="G74" i="45"/>
  <c r="D75" i="45"/>
  <c r="E75" i="45"/>
  <c r="F75" i="45"/>
  <c r="G75" i="45"/>
  <c r="D76" i="45"/>
  <c r="E76" i="45"/>
  <c r="F76" i="45"/>
  <c r="G76" i="45"/>
  <c r="D77" i="45"/>
  <c r="E77" i="45"/>
  <c r="F77" i="45"/>
  <c r="G77" i="45"/>
  <c r="D78" i="45"/>
  <c r="E78" i="45"/>
  <c r="F78" i="45"/>
  <c r="G78" i="45"/>
  <c r="D79" i="45"/>
  <c r="E79" i="45"/>
  <c r="F79" i="45"/>
  <c r="G79" i="45"/>
  <c r="D80" i="45"/>
  <c r="E80" i="45"/>
  <c r="F80" i="45"/>
  <c r="G80" i="45"/>
  <c r="G7" i="45"/>
  <c r="F7" i="45"/>
  <c r="E7" i="45"/>
  <c r="E81" i="45" s="1"/>
  <c r="D7" i="45"/>
  <c r="W8" i="45"/>
  <c r="W9" i="45"/>
  <c r="W10" i="45"/>
  <c r="W11" i="45"/>
  <c r="W12" i="45"/>
  <c r="W13" i="45"/>
  <c r="W14" i="45"/>
  <c r="W15" i="45"/>
  <c r="W16" i="45"/>
  <c r="W17" i="45"/>
  <c r="W18" i="45"/>
  <c r="W19" i="45"/>
  <c r="W20" i="45"/>
  <c r="W21" i="45"/>
  <c r="W22" i="45"/>
  <c r="W23" i="45"/>
  <c r="W24" i="45"/>
  <c r="W25" i="45"/>
  <c r="W26" i="45"/>
  <c r="W27" i="45"/>
  <c r="W28" i="45"/>
  <c r="W29" i="45"/>
  <c r="W30" i="45"/>
  <c r="W31" i="45"/>
  <c r="W32" i="45"/>
  <c r="W33" i="45"/>
  <c r="W34" i="45"/>
  <c r="W35" i="45"/>
  <c r="W36" i="45"/>
  <c r="W37" i="45"/>
  <c r="W38" i="45"/>
  <c r="W39" i="45"/>
  <c r="W40" i="45"/>
  <c r="W41" i="45"/>
  <c r="W42" i="45"/>
  <c r="W43" i="45"/>
  <c r="W44" i="45"/>
  <c r="W45" i="45"/>
  <c r="W46" i="45"/>
  <c r="W47" i="45"/>
  <c r="W48" i="45"/>
  <c r="W49" i="45"/>
  <c r="W50" i="45"/>
  <c r="W51" i="45"/>
  <c r="W52" i="45"/>
  <c r="W53" i="45"/>
  <c r="W54" i="45"/>
  <c r="W55" i="45"/>
  <c r="W56" i="45"/>
  <c r="W57" i="45"/>
  <c r="W58" i="45"/>
  <c r="W59" i="45"/>
  <c r="W60" i="45"/>
  <c r="W61" i="45"/>
  <c r="W62" i="45"/>
  <c r="W63" i="45"/>
  <c r="W64" i="45"/>
  <c r="W65" i="45"/>
  <c r="W66" i="45"/>
  <c r="W67" i="45"/>
  <c r="W68" i="45"/>
  <c r="W69" i="45"/>
  <c r="W70" i="45"/>
  <c r="W71" i="45"/>
  <c r="W72" i="45"/>
  <c r="W73" i="45"/>
  <c r="W74" i="45"/>
  <c r="W75" i="45"/>
  <c r="W76" i="45"/>
  <c r="W77" i="45"/>
  <c r="W78" i="45"/>
  <c r="W79" i="45"/>
  <c r="W80" i="45"/>
  <c r="W7" i="45"/>
  <c r="T8" i="45"/>
  <c r="U8" i="45"/>
  <c r="V8" i="45"/>
  <c r="T9" i="45"/>
  <c r="U9" i="45"/>
  <c r="V9" i="45"/>
  <c r="T10" i="45"/>
  <c r="U10" i="45"/>
  <c r="V10" i="45"/>
  <c r="T11" i="45"/>
  <c r="U11" i="45"/>
  <c r="V11" i="45"/>
  <c r="T12" i="45"/>
  <c r="U12" i="45"/>
  <c r="V12" i="45"/>
  <c r="T13" i="45"/>
  <c r="U13" i="45"/>
  <c r="V13" i="45"/>
  <c r="T14" i="45"/>
  <c r="U14" i="45"/>
  <c r="V14" i="45"/>
  <c r="T15" i="45"/>
  <c r="U15" i="45"/>
  <c r="V15" i="45"/>
  <c r="T16" i="45"/>
  <c r="U16" i="45"/>
  <c r="V16" i="45"/>
  <c r="T17" i="45"/>
  <c r="U17" i="45"/>
  <c r="V17" i="45"/>
  <c r="T18" i="45"/>
  <c r="U18" i="45"/>
  <c r="V18" i="45"/>
  <c r="T19" i="45"/>
  <c r="U19" i="45"/>
  <c r="V19" i="45"/>
  <c r="T20" i="45"/>
  <c r="U20" i="45"/>
  <c r="V20" i="45"/>
  <c r="T21" i="45"/>
  <c r="U21" i="45"/>
  <c r="V21" i="45"/>
  <c r="T22" i="45"/>
  <c r="U22" i="45"/>
  <c r="V22" i="45"/>
  <c r="T23" i="45"/>
  <c r="U23" i="45"/>
  <c r="V23" i="45"/>
  <c r="T24" i="45"/>
  <c r="U24" i="45"/>
  <c r="V24" i="45"/>
  <c r="T25" i="45"/>
  <c r="U25" i="45"/>
  <c r="V25" i="45"/>
  <c r="T26" i="45"/>
  <c r="U26" i="45"/>
  <c r="V26" i="45"/>
  <c r="T27" i="45"/>
  <c r="U27" i="45"/>
  <c r="V27" i="45"/>
  <c r="T28" i="45"/>
  <c r="U28" i="45"/>
  <c r="V28" i="45"/>
  <c r="T29" i="45"/>
  <c r="U29" i="45"/>
  <c r="V29" i="45"/>
  <c r="T30" i="45"/>
  <c r="U30" i="45"/>
  <c r="V30" i="45"/>
  <c r="T31" i="45"/>
  <c r="U31" i="45"/>
  <c r="V31" i="45"/>
  <c r="T32" i="45"/>
  <c r="U32" i="45"/>
  <c r="V32" i="45"/>
  <c r="T33" i="45"/>
  <c r="U33" i="45"/>
  <c r="V33" i="45"/>
  <c r="T34" i="45"/>
  <c r="U34" i="45"/>
  <c r="V34" i="45"/>
  <c r="T35" i="45"/>
  <c r="U35" i="45"/>
  <c r="V35" i="45"/>
  <c r="T36" i="45"/>
  <c r="U36" i="45"/>
  <c r="V36" i="45"/>
  <c r="T37" i="45"/>
  <c r="U37" i="45"/>
  <c r="V37" i="45"/>
  <c r="T38" i="45"/>
  <c r="U38" i="45"/>
  <c r="V38" i="45"/>
  <c r="T39" i="45"/>
  <c r="U39" i="45"/>
  <c r="V39" i="45"/>
  <c r="T40" i="45"/>
  <c r="U40" i="45"/>
  <c r="V40" i="45"/>
  <c r="T41" i="45"/>
  <c r="U41" i="45"/>
  <c r="V41" i="45"/>
  <c r="T42" i="45"/>
  <c r="U42" i="45"/>
  <c r="V42" i="45"/>
  <c r="T43" i="45"/>
  <c r="U43" i="45"/>
  <c r="V43" i="45"/>
  <c r="T44" i="45"/>
  <c r="U44" i="45"/>
  <c r="V44" i="45"/>
  <c r="T45" i="45"/>
  <c r="U45" i="45"/>
  <c r="V45" i="45"/>
  <c r="T46" i="45"/>
  <c r="U46" i="45"/>
  <c r="V46" i="45"/>
  <c r="T47" i="45"/>
  <c r="U47" i="45"/>
  <c r="V47" i="45"/>
  <c r="T48" i="45"/>
  <c r="U48" i="45"/>
  <c r="V48" i="45"/>
  <c r="T49" i="45"/>
  <c r="U49" i="45"/>
  <c r="V49" i="45"/>
  <c r="T50" i="45"/>
  <c r="U50" i="45"/>
  <c r="V50" i="45"/>
  <c r="T51" i="45"/>
  <c r="U51" i="45"/>
  <c r="V51" i="45"/>
  <c r="T52" i="45"/>
  <c r="U52" i="45"/>
  <c r="V52" i="45"/>
  <c r="T53" i="45"/>
  <c r="U53" i="45"/>
  <c r="V53" i="45"/>
  <c r="T54" i="45"/>
  <c r="U54" i="45"/>
  <c r="V54" i="45"/>
  <c r="T55" i="45"/>
  <c r="U55" i="45"/>
  <c r="V55" i="45"/>
  <c r="T56" i="45"/>
  <c r="U56" i="45"/>
  <c r="V56" i="45"/>
  <c r="T57" i="45"/>
  <c r="U57" i="45"/>
  <c r="V57" i="45"/>
  <c r="T58" i="45"/>
  <c r="U58" i="45"/>
  <c r="V58" i="45"/>
  <c r="T59" i="45"/>
  <c r="U59" i="45"/>
  <c r="V59" i="45"/>
  <c r="T60" i="45"/>
  <c r="U60" i="45"/>
  <c r="V60" i="45"/>
  <c r="T61" i="45"/>
  <c r="U61" i="45"/>
  <c r="V61" i="45"/>
  <c r="T62" i="45"/>
  <c r="U62" i="45"/>
  <c r="V62" i="45"/>
  <c r="T63" i="45"/>
  <c r="U63" i="45"/>
  <c r="V63" i="45"/>
  <c r="T64" i="45"/>
  <c r="U64" i="45"/>
  <c r="V64" i="45"/>
  <c r="T65" i="45"/>
  <c r="U65" i="45"/>
  <c r="V65" i="45"/>
  <c r="T66" i="45"/>
  <c r="U66" i="45"/>
  <c r="V66" i="45"/>
  <c r="T67" i="45"/>
  <c r="U67" i="45"/>
  <c r="V67" i="45"/>
  <c r="T68" i="45"/>
  <c r="U68" i="45"/>
  <c r="V68" i="45"/>
  <c r="T69" i="45"/>
  <c r="U69" i="45"/>
  <c r="V69" i="45"/>
  <c r="T70" i="45"/>
  <c r="U70" i="45"/>
  <c r="V70" i="45"/>
  <c r="T71" i="45"/>
  <c r="U71" i="45"/>
  <c r="V71" i="45"/>
  <c r="T72" i="45"/>
  <c r="U72" i="45"/>
  <c r="V72" i="45"/>
  <c r="T73" i="45"/>
  <c r="U73" i="45"/>
  <c r="V73" i="45"/>
  <c r="T74" i="45"/>
  <c r="U74" i="45"/>
  <c r="V74" i="45"/>
  <c r="T75" i="45"/>
  <c r="U75" i="45"/>
  <c r="V75" i="45"/>
  <c r="T76" i="45"/>
  <c r="U76" i="45"/>
  <c r="V76" i="45"/>
  <c r="T77" i="45"/>
  <c r="U77" i="45"/>
  <c r="V77" i="45"/>
  <c r="T78" i="45"/>
  <c r="U78" i="45"/>
  <c r="V78" i="45"/>
  <c r="T79" i="45"/>
  <c r="U79" i="45"/>
  <c r="V79" i="45"/>
  <c r="T80" i="45"/>
  <c r="U80" i="45"/>
  <c r="V80" i="45"/>
  <c r="V7" i="45"/>
  <c r="U7" i="45"/>
  <c r="T7" i="45"/>
  <c r="R8" i="45"/>
  <c r="R9" i="45"/>
  <c r="R10" i="45"/>
  <c r="R11" i="45"/>
  <c r="R12" i="45"/>
  <c r="R13" i="45"/>
  <c r="R14" i="45"/>
  <c r="R15" i="45"/>
  <c r="R16" i="45"/>
  <c r="R17" i="45"/>
  <c r="R18" i="45"/>
  <c r="R19" i="45"/>
  <c r="R20" i="45"/>
  <c r="R21" i="45"/>
  <c r="R22" i="45"/>
  <c r="R23" i="45"/>
  <c r="R24" i="45"/>
  <c r="R25" i="45"/>
  <c r="R26" i="45"/>
  <c r="R27" i="45"/>
  <c r="R28" i="45"/>
  <c r="R29" i="45"/>
  <c r="R30" i="45"/>
  <c r="R31" i="45"/>
  <c r="R32" i="45"/>
  <c r="R33" i="45"/>
  <c r="R34" i="45"/>
  <c r="R35" i="45"/>
  <c r="R36" i="45"/>
  <c r="R37" i="45"/>
  <c r="R38" i="45"/>
  <c r="R39" i="45"/>
  <c r="R40" i="45"/>
  <c r="R41" i="45"/>
  <c r="R42" i="45"/>
  <c r="R43" i="45"/>
  <c r="R44" i="45"/>
  <c r="R45" i="45"/>
  <c r="R46" i="45"/>
  <c r="R47" i="45"/>
  <c r="R48" i="45"/>
  <c r="R49" i="45"/>
  <c r="R50" i="45"/>
  <c r="R51" i="45"/>
  <c r="R52" i="45"/>
  <c r="R53" i="45"/>
  <c r="R54" i="45"/>
  <c r="R55" i="45"/>
  <c r="R56" i="45"/>
  <c r="R57" i="45"/>
  <c r="R58" i="45"/>
  <c r="R59" i="45"/>
  <c r="R60" i="45"/>
  <c r="R61" i="45"/>
  <c r="R62" i="45"/>
  <c r="R63" i="45"/>
  <c r="R64" i="45"/>
  <c r="R65" i="45"/>
  <c r="R66" i="45"/>
  <c r="R67" i="45"/>
  <c r="R68" i="45"/>
  <c r="R69" i="45"/>
  <c r="R70" i="45"/>
  <c r="R71" i="45"/>
  <c r="R72" i="45"/>
  <c r="R73" i="45"/>
  <c r="R74" i="45"/>
  <c r="R75" i="45"/>
  <c r="R76" i="45"/>
  <c r="R77" i="45"/>
  <c r="R78" i="45"/>
  <c r="R79" i="45"/>
  <c r="R80" i="45"/>
  <c r="R7" i="45"/>
  <c r="P8" i="45"/>
  <c r="Q8" i="45"/>
  <c r="P9" i="45"/>
  <c r="Q9" i="45"/>
  <c r="P10" i="45"/>
  <c r="Q10" i="45"/>
  <c r="P11" i="45"/>
  <c r="Q11" i="45"/>
  <c r="P12" i="45"/>
  <c r="Q12" i="45"/>
  <c r="P13" i="45"/>
  <c r="Q13" i="45"/>
  <c r="P14" i="45"/>
  <c r="Q14" i="45"/>
  <c r="P15" i="45"/>
  <c r="Q15" i="45"/>
  <c r="P16" i="45"/>
  <c r="Q16" i="45"/>
  <c r="P17" i="45"/>
  <c r="Q17" i="45"/>
  <c r="P18" i="45"/>
  <c r="Q18" i="45"/>
  <c r="P19" i="45"/>
  <c r="Q19" i="45"/>
  <c r="P20" i="45"/>
  <c r="Q20" i="45"/>
  <c r="P21" i="45"/>
  <c r="Q21" i="45"/>
  <c r="P22" i="45"/>
  <c r="Q22" i="45"/>
  <c r="P23" i="45"/>
  <c r="Q23" i="45"/>
  <c r="P24" i="45"/>
  <c r="Q24" i="45"/>
  <c r="P25" i="45"/>
  <c r="Q25" i="45"/>
  <c r="P26" i="45"/>
  <c r="Q26" i="45"/>
  <c r="P27" i="45"/>
  <c r="Q27" i="45"/>
  <c r="P28" i="45"/>
  <c r="Q28" i="45"/>
  <c r="P29" i="45"/>
  <c r="Q29" i="45"/>
  <c r="P30" i="45"/>
  <c r="Q30" i="45"/>
  <c r="P31" i="45"/>
  <c r="Q31" i="45"/>
  <c r="P32" i="45"/>
  <c r="Q32" i="45"/>
  <c r="P33" i="45"/>
  <c r="Q33" i="45"/>
  <c r="P34" i="45"/>
  <c r="Q34" i="45"/>
  <c r="P35" i="45"/>
  <c r="Q35" i="45"/>
  <c r="P36" i="45"/>
  <c r="Q36" i="45"/>
  <c r="P37" i="45"/>
  <c r="Q37" i="45"/>
  <c r="P38" i="45"/>
  <c r="Q38" i="45"/>
  <c r="P39" i="45"/>
  <c r="Q39" i="45"/>
  <c r="P40" i="45"/>
  <c r="Q40" i="45"/>
  <c r="P41" i="45"/>
  <c r="Q41" i="45"/>
  <c r="P42" i="45"/>
  <c r="Q42" i="45"/>
  <c r="P43" i="45"/>
  <c r="Q43" i="45"/>
  <c r="P44" i="45"/>
  <c r="Q44" i="45"/>
  <c r="P45" i="45"/>
  <c r="Q45" i="45"/>
  <c r="P46" i="45"/>
  <c r="Q46" i="45"/>
  <c r="P47" i="45"/>
  <c r="Q47" i="45"/>
  <c r="P48" i="45"/>
  <c r="Q48" i="45"/>
  <c r="P49" i="45"/>
  <c r="Q49" i="45"/>
  <c r="P50" i="45"/>
  <c r="Q50" i="45"/>
  <c r="P51" i="45"/>
  <c r="Q51" i="45"/>
  <c r="P52" i="45"/>
  <c r="Q52" i="45"/>
  <c r="P53" i="45"/>
  <c r="Q53" i="45"/>
  <c r="P54" i="45"/>
  <c r="Q54" i="45"/>
  <c r="P55" i="45"/>
  <c r="Q55" i="45"/>
  <c r="P56" i="45"/>
  <c r="Q56" i="45"/>
  <c r="P57" i="45"/>
  <c r="Q57" i="45"/>
  <c r="P58" i="45"/>
  <c r="Q58" i="45"/>
  <c r="P59" i="45"/>
  <c r="Q59" i="45"/>
  <c r="P60" i="45"/>
  <c r="Q60" i="45"/>
  <c r="P61" i="45"/>
  <c r="Q61" i="45"/>
  <c r="P62" i="45"/>
  <c r="Q62" i="45"/>
  <c r="P63" i="45"/>
  <c r="Q63" i="45"/>
  <c r="P64" i="45"/>
  <c r="Q64" i="45"/>
  <c r="P65" i="45"/>
  <c r="Q65" i="45"/>
  <c r="P66" i="45"/>
  <c r="Q66" i="45"/>
  <c r="P67" i="45"/>
  <c r="Q67" i="45"/>
  <c r="P68" i="45"/>
  <c r="Q68" i="45"/>
  <c r="P69" i="45"/>
  <c r="Q69" i="45"/>
  <c r="P70" i="45"/>
  <c r="Q70" i="45"/>
  <c r="P71" i="45"/>
  <c r="Q71" i="45"/>
  <c r="P72" i="45"/>
  <c r="Q72" i="45"/>
  <c r="P73" i="45"/>
  <c r="Q73" i="45"/>
  <c r="P74" i="45"/>
  <c r="Q74" i="45"/>
  <c r="P75" i="45"/>
  <c r="Q75" i="45"/>
  <c r="P76" i="45"/>
  <c r="Q76" i="45"/>
  <c r="P77" i="45"/>
  <c r="Q77" i="45"/>
  <c r="P78" i="45"/>
  <c r="Q78" i="45"/>
  <c r="P79" i="45"/>
  <c r="Q79" i="45"/>
  <c r="P80" i="45"/>
  <c r="Q80" i="45"/>
  <c r="Q7" i="45"/>
  <c r="P7" i="45"/>
  <c r="O8" i="45"/>
  <c r="O9" i="45"/>
  <c r="O10" i="45"/>
  <c r="O11" i="45"/>
  <c r="O12" i="45"/>
  <c r="O13" i="45"/>
  <c r="O14" i="45"/>
  <c r="O15" i="45"/>
  <c r="O16" i="45"/>
  <c r="O17" i="45"/>
  <c r="O18" i="45"/>
  <c r="O19" i="45"/>
  <c r="O20" i="45"/>
  <c r="O21" i="45"/>
  <c r="O22" i="45"/>
  <c r="O23" i="45"/>
  <c r="O24" i="45"/>
  <c r="O25" i="45"/>
  <c r="O26" i="45"/>
  <c r="O27" i="45"/>
  <c r="O28" i="45"/>
  <c r="O29" i="45"/>
  <c r="O30" i="45"/>
  <c r="O31" i="45"/>
  <c r="O32" i="45"/>
  <c r="O33" i="45"/>
  <c r="O34" i="45"/>
  <c r="O35" i="45"/>
  <c r="O36" i="45"/>
  <c r="O37" i="45"/>
  <c r="O38" i="45"/>
  <c r="O39" i="45"/>
  <c r="O40" i="45"/>
  <c r="O41" i="45"/>
  <c r="O42" i="45"/>
  <c r="O43" i="45"/>
  <c r="O44" i="45"/>
  <c r="O45" i="45"/>
  <c r="O46" i="45"/>
  <c r="O47" i="45"/>
  <c r="O48" i="45"/>
  <c r="O49" i="45"/>
  <c r="O50" i="45"/>
  <c r="O51" i="45"/>
  <c r="O52" i="45"/>
  <c r="O53" i="45"/>
  <c r="O54" i="45"/>
  <c r="O55" i="45"/>
  <c r="O56" i="45"/>
  <c r="O57" i="45"/>
  <c r="O58" i="45"/>
  <c r="O59" i="45"/>
  <c r="O60" i="45"/>
  <c r="O61" i="45"/>
  <c r="O62" i="45"/>
  <c r="O63" i="45"/>
  <c r="O64" i="45"/>
  <c r="O65" i="45"/>
  <c r="O66" i="45"/>
  <c r="O67" i="45"/>
  <c r="O68" i="45"/>
  <c r="O69" i="45"/>
  <c r="O70" i="45"/>
  <c r="O71" i="45"/>
  <c r="O72" i="45"/>
  <c r="O73" i="45"/>
  <c r="O74" i="45"/>
  <c r="O75" i="45"/>
  <c r="O76" i="45"/>
  <c r="O77" i="45"/>
  <c r="O78" i="45"/>
  <c r="O79" i="45"/>
  <c r="O80" i="45"/>
  <c r="O7" i="45"/>
  <c r="D81" i="45"/>
  <c r="N8" i="45"/>
  <c r="N9" i="45"/>
  <c r="N10" i="45"/>
  <c r="N11" i="45"/>
  <c r="N12" i="45"/>
  <c r="N13" i="45"/>
  <c r="N14" i="45"/>
  <c r="N15" i="45"/>
  <c r="N16" i="45"/>
  <c r="N17" i="45"/>
  <c r="N18" i="45"/>
  <c r="N19" i="45"/>
  <c r="N20" i="45"/>
  <c r="N21" i="45"/>
  <c r="N22" i="45"/>
  <c r="N23" i="45"/>
  <c r="N24" i="45"/>
  <c r="N25" i="45"/>
  <c r="N26" i="45"/>
  <c r="N27" i="45"/>
  <c r="N28" i="45"/>
  <c r="N29" i="45"/>
  <c r="N30" i="45"/>
  <c r="N31" i="45"/>
  <c r="N32" i="45"/>
  <c r="N33" i="45"/>
  <c r="N34" i="45"/>
  <c r="N35" i="45"/>
  <c r="N36" i="45"/>
  <c r="N37" i="45"/>
  <c r="N38" i="45"/>
  <c r="N39" i="45"/>
  <c r="N40" i="45"/>
  <c r="N41" i="45"/>
  <c r="N42" i="45"/>
  <c r="N43" i="45"/>
  <c r="N44" i="45"/>
  <c r="N45" i="45"/>
  <c r="N46" i="45"/>
  <c r="N47" i="45"/>
  <c r="N48" i="45"/>
  <c r="N49" i="45"/>
  <c r="N50" i="45"/>
  <c r="N51" i="45"/>
  <c r="N52" i="45"/>
  <c r="N53" i="45"/>
  <c r="N54" i="45"/>
  <c r="N55" i="45"/>
  <c r="N56" i="45"/>
  <c r="N57" i="45"/>
  <c r="N58" i="45"/>
  <c r="N59" i="45"/>
  <c r="N60" i="45"/>
  <c r="N61" i="45"/>
  <c r="N62" i="45"/>
  <c r="N63" i="45"/>
  <c r="N64" i="45"/>
  <c r="N65" i="45"/>
  <c r="N66" i="45"/>
  <c r="N67" i="45"/>
  <c r="N68" i="45"/>
  <c r="N69" i="45"/>
  <c r="N70" i="45"/>
  <c r="N71" i="45"/>
  <c r="N72" i="45"/>
  <c r="N73" i="45"/>
  <c r="N74" i="45"/>
  <c r="N75" i="45"/>
  <c r="N76" i="45"/>
  <c r="N77" i="45"/>
  <c r="N78" i="45"/>
  <c r="N79" i="45"/>
  <c r="N80" i="45"/>
  <c r="N7" i="45"/>
  <c r="L8" i="45"/>
  <c r="M8" i="45"/>
  <c r="L9" i="45"/>
  <c r="M9" i="45"/>
  <c r="L10" i="45"/>
  <c r="M10" i="45"/>
  <c r="L11" i="45"/>
  <c r="M11" i="45"/>
  <c r="L12" i="45"/>
  <c r="M12" i="45"/>
  <c r="L13" i="45"/>
  <c r="M13" i="45"/>
  <c r="L14" i="45"/>
  <c r="M14" i="45"/>
  <c r="L15" i="45"/>
  <c r="M15" i="45"/>
  <c r="L16" i="45"/>
  <c r="M16" i="45"/>
  <c r="L17" i="45"/>
  <c r="M17" i="45"/>
  <c r="L18" i="45"/>
  <c r="M18" i="45"/>
  <c r="L19" i="45"/>
  <c r="M19" i="45"/>
  <c r="L20" i="45"/>
  <c r="M20" i="45"/>
  <c r="L21" i="45"/>
  <c r="M21" i="45"/>
  <c r="L22" i="45"/>
  <c r="M22" i="45"/>
  <c r="L23" i="45"/>
  <c r="M23" i="45"/>
  <c r="L24" i="45"/>
  <c r="M24" i="45"/>
  <c r="L25" i="45"/>
  <c r="M25" i="45"/>
  <c r="L26" i="45"/>
  <c r="M26" i="45"/>
  <c r="L27" i="45"/>
  <c r="M27" i="45"/>
  <c r="L28" i="45"/>
  <c r="M28" i="45"/>
  <c r="L29" i="45"/>
  <c r="M29" i="45"/>
  <c r="L30" i="45"/>
  <c r="M30" i="45"/>
  <c r="L31" i="45"/>
  <c r="M31" i="45"/>
  <c r="L32" i="45"/>
  <c r="M32" i="45"/>
  <c r="L33" i="45"/>
  <c r="M33" i="45"/>
  <c r="L34" i="45"/>
  <c r="M34" i="45"/>
  <c r="L35" i="45"/>
  <c r="M35" i="45"/>
  <c r="L36" i="45"/>
  <c r="M36" i="45"/>
  <c r="L37" i="45"/>
  <c r="M37" i="45"/>
  <c r="L38" i="45"/>
  <c r="M38" i="45"/>
  <c r="L39" i="45"/>
  <c r="M39" i="45"/>
  <c r="L40" i="45"/>
  <c r="M40" i="45"/>
  <c r="L41" i="45"/>
  <c r="M41" i="45"/>
  <c r="L42" i="45"/>
  <c r="M42" i="45"/>
  <c r="L43" i="45"/>
  <c r="M43" i="45"/>
  <c r="L44" i="45"/>
  <c r="M44" i="45"/>
  <c r="L45" i="45"/>
  <c r="M45" i="45"/>
  <c r="L46" i="45"/>
  <c r="M46" i="45"/>
  <c r="L47" i="45"/>
  <c r="M47" i="45"/>
  <c r="L48" i="45"/>
  <c r="M48" i="45"/>
  <c r="L49" i="45"/>
  <c r="M49" i="45"/>
  <c r="L50" i="45"/>
  <c r="M50" i="45"/>
  <c r="L51" i="45"/>
  <c r="M51" i="45"/>
  <c r="L52" i="45"/>
  <c r="M52" i="45"/>
  <c r="L53" i="45"/>
  <c r="M53" i="45"/>
  <c r="L54" i="45"/>
  <c r="M54" i="45"/>
  <c r="L55" i="45"/>
  <c r="M55" i="45"/>
  <c r="L56" i="45"/>
  <c r="M56" i="45"/>
  <c r="L57" i="45"/>
  <c r="M57" i="45"/>
  <c r="L58" i="45"/>
  <c r="M58" i="45"/>
  <c r="L59" i="45"/>
  <c r="M59" i="45"/>
  <c r="L60" i="45"/>
  <c r="M60" i="45"/>
  <c r="L61" i="45"/>
  <c r="M61" i="45"/>
  <c r="L62" i="45"/>
  <c r="M62" i="45"/>
  <c r="L63" i="45"/>
  <c r="M63" i="45"/>
  <c r="L64" i="45"/>
  <c r="M64" i="45"/>
  <c r="L65" i="45"/>
  <c r="M65" i="45"/>
  <c r="L66" i="45"/>
  <c r="M66" i="45"/>
  <c r="L67" i="45"/>
  <c r="M67" i="45"/>
  <c r="L68" i="45"/>
  <c r="M68" i="45"/>
  <c r="L69" i="45"/>
  <c r="M69" i="45"/>
  <c r="L70" i="45"/>
  <c r="M70" i="45"/>
  <c r="L71" i="45"/>
  <c r="M71" i="45"/>
  <c r="L72" i="45"/>
  <c r="M72" i="45"/>
  <c r="L73" i="45"/>
  <c r="M73" i="45"/>
  <c r="L74" i="45"/>
  <c r="M74" i="45"/>
  <c r="L75" i="45"/>
  <c r="M75" i="45"/>
  <c r="L76" i="45"/>
  <c r="M76" i="45"/>
  <c r="L77" i="45"/>
  <c r="M77" i="45"/>
  <c r="L78" i="45"/>
  <c r="M78" i="45"/>
  <c r="L79" i="45"/>
  <c r="M79" i="45"/>
  <c r="L80" i="45"/>
  <c r="M80" i="45"/>
  <c r="M7" i="45"/>
  <c r="L7" i="45"/>
  <c r="K8" i="45"/>
  <c r="K9" i="45"/>
  <c r="K10" i="45"/>
  <c r="K11" i="45"/>
  <c r="K12" i="45"/>
  <c r="K13" i="45"/>
  <c r="K14" i="45"/>
  <c r="K15" i="45"/>
  <c r="K16" i="45"/>
  <c r="K17" i="45"/>
  <c r="K18" i="45"/>
  <c r="K19" i="45"/>
  <c r="K20" i="45"/>
  <c r="K21" i="45"/>
  <c r="K22" i="45"/>
  <c r="K23" i="45"/>
  <c r="K24" i="45"/>
  <c r="K25" i="45"/>
  <c r="K26" i="45"/>
  <c r="K27" i="45"/>
  <c r="K28" i="45"/>
  <c r="K29" i="45"/>
  <c r="K30" i="45"/>
  <c r="K31" i="45"/>
  <c r="K32" i="45"/>
  <c r="K33" i="45"/>
  <c r="K34" i="45"/>
  <c r="K35" i="45"/>
  <c r="K36" i="45"/>
  <c r="K37" i="45"/>
  <c r="K38" i="45"/>
  <c r="K39" i="45"/>
  <c r="K40" i="45"/>
  <c r="K41" i="45"/>
  <c r="K42" i="45"/>
  <c r="K43" i="45"/>
  <c r="K44" i="45"/>
  <c r="K45" i="45"/>
  <c r="K46" i="45"/>
  <c r="K47" i="45"/>
  <c r="K48" i="45"/>
  <c r="K49" i="45"/>
  <c r="K50" i="45"/>
  <c r="K51" i="45"/>
  <c r="K52" i="45"/>
  <c r="K53" i="45"/>
  <c r="K54" i="45"/>
  <c r="K55" i="45"/>
  <c r="K56" i="45"/>
  <c r="K57" i="45"/>
  <c r="K58" i="45"/>
  <c r="K59" i="45"/>
  <c r="K60" i="45"/>
  <c r="K61" i="45"/>
  <c r="K62" i="45"/>
  <c r="K63" i="45"/>
  <c r="K64" i="45"/>
  <c r="K65" i="45"/>
  <c r="K66" i="45"/>
  <c r="K67" i="45"/>
  <c r="K68" i="45"/>
  <c r="K69" i="45"/>
  <c r="K70" i="45"/>
  <c r="K71" i="45"/>
  <c r="K72" i="45"/>
  <c r="K73" i="45"/>
  <c r="K74" i="45"/>
  <c r="K75" i="45"/>
  <c r="K76" i="45"/>
  <c r="K77" i="45"/>
  <c r="K78" i="45"/>
  <c r="K79" i="45"/>
  <c r="K80" i="45"/>
  <c r="K7" i="45"/>
  <c r="C8" i="45"/>
  <c r="C9" i="45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C26" i="45"/>
  <c r="C27" i="45"/>
  <c r="C28" i="45"/>
  <c r="C29" i="45"/>
  <c r="C30" i="45"/>
  <c r="C31" i="45"/>
  <c r="C32" i="45"/>
  <c r="C33" i="45"/>
  <c r="C34" i="45"/>
  <c r="C35" i="45"/>
  <c r="C36" i="45"/>
  <c r="C37" i="45"/>
  <c r="C38" i="45"/>
  <c r="C39" i="45"/>
  <c r="C40" i="45"/>
  <c r="C41" i="45"/>
  <c r="C42" i="45"/>
  <c r="C43" i="45"/>
  <c r="C44" i="45"/>
  <c r="C45" i="45"/>
  <c r="C46" i="45"/>
  <c r="C47" i="45"/>
  <c r="C48" i="45"/>
  <c r="C49" i="45"/>
  <c r="C50" i="45"/>
  <c r="C51" i="45"/>
  <c r="C52" i="45"/>
  <c r="C53" i="45"/>
  <c r="C54" i="45"/>
  <c r="C55" i="45"/>
  <c r="C56" i="45"/>
  <c r="C57" i="45"/>
  <c r="C58" i="45"/>
  <c r="C59" i="45"/>
  <c r="C60" i="45"/>
  <c r="C61" i="45"/>
  <c r="C62" i="45"/>
  <c r="C63" i="45"/>
  <c r="C64" i="45"/>
  <c r="C65" i="45"/>
  <c r="C66" i="45"/>
  <c r="C67" i="45"/>
  <c r="C68" i="45"/>
  <c r="C69" i="45"/>
  <c r="C70" i="45"/>
  <c r="C71" i="45"/>
  <c r="C72" i="45"/>
  <c r="C73" i="45"/>
  <c r="C74" i="45"/>
  <c r="C75" i="45"/>
  <c r="C76" i="45"/>
  <c r="C77" i="45"/>
  <c r="C78" i="45"/>
  <c r="C79" i="45"/>
  <c r="C80" i="45"/>
  <c r="C7" i="45"/>
  <c r="K81" i="45" l="1"/>
  <c r="F81" i="45"/>
  <c r="S81" i="45"/>
  <c r="L81" i="45"/>
  <c r="C81" i="45"/>
  <c r="G81" i="45"/>
  <c r="M81" i="45"/>
  <c r="N81" i="45"/>
  <c r="R81" i="45"/>
  <c r="U81" i="45"/>
  <c r="Q81" i="45"/>
  <c r="T81" i="45"/>
  <c r="V81" i="45"/>
  <c r="O81" i="45"/>
  <c r="P81" i="45"/>
  <c r="W81" i="45"/>
  <c r="I81" i="30"/>
  <c r="H41" i="41" l="1"/>
  <c r="H81" i="44" l="1"/>
  <c r="D81" i="44"/>
  <c r="C81" i="44"/>
  <c r="M80" i="44"/>
  <c r="N80" i="44" s="1"/>
  <c r="I80" i="44"/>
  <c r="K80" i="44" s="1"/>
  <c r="G80" i="44"/>
  <c r="M79" i="44"/>
  <c r="I79" i="44"/>
  <c r="M78" i="44"/>
  <c r="N78" i="44" s="1"/>
  <c r="O78" i="44" s="1"/>
  <c r="I78" i="44"/>
  <c r="J78" i="44" s="1"/>
  <c r="M77" i="44"/>
  <c r="N77" i="44" s="1"/>
  <c r="I77" i="44"/>
  <c r="K77" i="44" s="1"/>
  <c r="M76" i="44"/>
  <c r="I76" i="44"/>
  <c r="M75" i="44"/>
  <c r="I75" i="44"/>
  <c r="K75" i="44" s="1"/>
  <c r="M74" i="44"/>
  <c r="I74" i="44"/>
  <c r="M73" i="44"/>
  <c r="N73" i="44" s="1"/>
  <c r="I73" i="44"/>
  <c r="M72" i="44"/>
  <c r="N72" i="44" s="1"/>
  <c r="P72" i="44" s="1"/>
  <c r="I72" i="44"/>
  <c r="K72" i="44" s="1"/>
  <c r="M71" i="44"/>
  <c r="N71" i="44" s="1"/>
  <c r="I71" i="44"/>
  <c r="J71" i="44" s="1"/>
  <c r="M70" i="44"/>
  <c r="N70" i="44" s="1"/>
  <c r="P70" i="44" s="1"/>
  <c r="I70" i="44"/>
  <c r="J70" i="44" s="1"/>
  <c r="M69" i="44"/>
  <c r="N69" i="44" s="1"/>
  <c r="I69" i="44"/>
  <c r="J69" i="44" s="1"/>
  <c r="M68" i="44"/>
  <c r="I68" i="44"/>
  <c r="I67" i="44"/>
  <c r="J67" i="44" s="1"/>
  <c r="E67" i="44"/>
  <c r="F67" i="44" s="1"/>
  <c r="I66" i="44"/>
  <c r="J66" i="44" s="1"/>
  <c r="E66" i="44"/>
  <c r="F66" i="44" s="1"/>
  <c r="I65" i="44"/>
  <c r="J65" i="44" s="1"/>
  <c r="E65" i="44"/>
  <c r="F65" i="44" s="1"/>
  <c r="M64" i="44"/>
  <c r="I64" i="44"/>
  <c r="J64" i="44" s="1"/>
  <c r="M63" i="44"/>
  <c r="I63" i="44"/>
  <c r="K63" i="44" s="1"/>
  <c r="I62" i="44"/>
  <c r="K62" i="44" s="1"/>
  <c r="E62" i="44"/>
  <c r="M61" i="44"/>
  <c r="N61" i="44" s="1"/>
  <c r="I61" i="44"/>
  <c r="M60" i="44"/>
  <c r="N60" i="44" s="1"/>
  <c r="O60" i="44" s="1"/>
  <c r="I60" i="44"/>
  <c r="K60" i="44" s="1"/>
  <c r="M59" i="44"/>
  <c r="N59" i="44" s="1"/>
  <c r="I59" i="44"/>
  <c r="J59" i="44" s="1"/>
  <c r="I58" i="44"/>
  <c r="J58" i="44" s="1"/>
  <c r="E58" i="44"/>
  <c r="M57" i="44"/>
  <c r="N57" i="44" s="1"/>
  <c r="P57" i="44" s="1"/>
  <c r="I57" i="44"/>
  <c r="K57" i="44" s="1"/>
  <c r="M56" i="44"/>
  <c r="I56" i="44"/>
  <c r="M55" i="44"/>
  <c r="I55" i="44"/>
  <c r="M54" i="44"/>
  <c r="N54" i="44" s="1"/>
  <c r="O54" i="44" s="1"/>
  <c r="I54" i="44"/>
  <c r="J54" i="44" s="1"/>
  <c r="I53" i="44"/>
  <c r="K53" i="44" s="1"/>
  <c r="E53" i="44"/>
  <c r="I52" i="44"/>
  <c r="K52" i="44" s="1"/>
  <c r="E52" i="44"/>
  <c r="M52" i="44" s="1"/>
  <c r="I51" i="44"/>
  <c r="G51" i="44"/>
  <c r="E51" i="44"/>
  <c r="M51" i="44" s="1"/>
  <c r="N51" i="44" s="1"/>
  <c r="I50" i="44"/>
  <c r="K50" i="44" s="1"/>
  <c r="G50" i="44"/>
  <c r="E50" i="44"/>
  <c r="F50" i="44" s="1"/>
  <c r="I49" i="44"/>
  <c r="J49" i="44" s="1"/>
  <c r="E49" i="44"/>
  <c r="F49" i="44" s="1"/>
  <c r="I48" i="44"/>
  <c r="G48" i="44"/>
  <c r="E48" i="44"/>
  <c r="F48" i="44" s="1"/>
  <c r="I47" i="44"/>
  <c r="J47" i="44" s="1"/>
  <c r="E47" i="44"/>
  <c r="F47" i="44" s="1"/>
  <c r="I46" i="44"/>
  <c r="E46" i="44"/>
  <c r="I45" i="44"/>
  <c r="J45" i="44" s="1"/>
  <c r="G45" i="44"/>
  <c r="E45" i="44"/>
  <c r="F45" i="44" s="1"/>
  <c r="I44" i="44"/>
  <c r="J44" i="44" s="1"/>
  <c r="G44" i="44"/>
  <c r="E44" i="44"/>
  <c r="M44" i="44" s="1"/>
  <c r="I43" i="44"/>
  <c r="G43" i="44"/>
  <c r="E43" i="44"/>
  <c r="F43" i="44" s="1"/>
  <c r="I42" i="44"/>
  <c r="G42" i="44"/>
  <c r="E42" i="44"/>
  <c r="I41" i="44"/>
  <c r="K41" i="44" s="1"/>
  <c r="E41" i="44"/>
  <c r="F41" i="44" s="1"/>
  <c r="N40" i="44"/>
  <c r="I40" i="44"/>
  <c r="E40" i="44"/>
  <c r="F40" i="44" s="1"/>
  <c r="I39" i="44"/>
  <c r="E39" i="44"/>
  <c r="M39" i="44" s="1"/>
  <c r="N39" i="44" s="1"/>
  <c r="I38" i="44"/>
  <c r="E38" i="44"/>
  <c r="M38" i="44" s="1"/>
  <c r="N38" i="44" s="1"/>
  <c r="I37" i="44"/>
  <c r="J37" i="44" s="1"/>
  <c r="E37" i="44"/>
  <c r="M37" i="44" s="1"/>
  <c r="I36" i="44"/>
  <c r="E36" i="44"/>
  <c r="F36" i="44" s="1"/>
  <c r="I35" i="44"/>
  <c r="E35" i="44"/>
  <c r="F35" i="44" s="1"/>
  <c r="I34" i="44"/>
  <c r="E34" i="44"/>
  <c r="M34" i="44" s="1"/>
  <c r="N34" i="44" s="1"/>
  <c r="O34" i="44" s="1"/>
  <c r="I33" i="44"/>
  <c r="J33" i="44" s="1"/>
  <c r="E33" i="44"/>
  <c r="M33" i="44" s="1"/>
  <c r="N33" i="44" s="1"/>
  <c r="O33" i="44" s="1"/>
  <c r="I32" i="44"/>
  <c r="E32" i="44"/>
  <c r="F32" i="44" s="1"/>
  <c r="I31" i="44"/>
  <c r="J31" i="44" s="1"/>
  <c r="E31" i="44"/>
  <c r="F31" i="44" s="1"/>
  <c r="I30" i="44"/>
  <c r="J30" i="44" s="1"/>
  <c r="G30" i="44"/>
  <c r="E30" i="44"/>
  <c r="I29" i="44"/>
  <c r="G29" i="44"/>
  <c r="E29" i="44"/>
  <c r="M29" i="44" s="1"/>
  <c r="I28" i="44"/>
  <c r="K28" i="44" s="1"/>
  <c r="G28" i="44"/>
  <c r="E28" i="44"/>
  <c r="M28" i="44" s="1"/>
  <c r="N28" i="44" s="1"/>
  <c r="I27" i="44"/>
  <c r="J27" i="44" s="1"/>
  <c r="G27" i="44"/>
  <c r="E27" i="44"/>
  <c r="M27" i="44" s="1"/>
  <c r="I26" i="44"/>
  <c r="J26" i="44" s="1"/>
  <c r="G26" i="44"/>
  <c r="E26" i="44"/>
  <c r="F26" i="44" s="1"/>
  <c r="I25" i="44"/>
  <c r="K25" i="44" s="1"/>
  <c r="G25" i="44"/>
  <c r="E25" i="44"/>
  <c r="F25" i="44" s="1"/>
  <c r="I24" i="44"/>
  <c r="J24" i="44" s="1"/>
  <c r="G24" i="44"/>
  <c r="E24" i="44"/>
  <c r="M24" i="44" s="1"/>
  <c r="N24" i="44" s="1"/>
  <c r="I23" i="44"/>
  <c r="K23" i="44" s="1"/>
  <c r="G23" i="44"/>
  <c r="E23" i="44"/>
  <c r="F23" i="44" s="1"/>
  <c r="I22" i="44"/>
  <c r="G22" i="44"/>
  <c r="E22" i="44"/>
  <c r="F22" i="44" s="1"/>
  <c r="I21" i="44"/>
  <c r="K21" i="44" s="1"/>
  <c r="G21" i="44"/>
  <c r="E21" i="44"/>
  <c r="I20" i="44"/>
  <c r="J20" i="44" s="1"/>
  <c r="G20" i="44"/>
  <c r="E20" i="44"/>
  <c r="M20" i="44" s="1"/>
  <c r="I19" i="44"/>
  <c r="G19" i="44"/>
  <c r="E19" i="44"/>
  <c r="F19" i="44" s="1"/>
  <c r="I18" i="44"/>
  <c r="G18" i="44"/>
  <c r="E18" i="44"/>
  <c r="F18" i="44" s="1"/>
  <c r="I17" i="44"/>
  <c r="K17" i="44" s="1"/>
  <c r="G17" i="44"/>
  <c r="E17" i="44"/>
  <c r="I16" i="44"/>
  <c r="J16" i="44" s="1"/>
  <c r="G16" i="44"/>
  <c r="E16" i="44"/>
  <c r="M16" i="44" s="1"/>
  <c r="I15" i="44"/>
  <c r="G15" i="44"/>
  <c r="E15" i="44"/>
  <c r="F15" i="44" s="1"/>
  <c r="I14" i="44"/>
  <c r="G14" i="44"/>
  <c r="E14" i="44"/>
  <c r="F14" i="44" s="1"/>
  <c r="I13" i="44"/>
  <c r="K13" i="44" s="1"/>
  <c r="G13" i="44"/>
  <c r="E13" i="44"/>
  <c r="I12" i="44"/>
  <c r="J12" i="44" s="1"/>
  <c r="G12" i="44"/>
  <c r="E12" i="44"/>
  <c r="M12" i="44" s="1"/>
  <c r="I11" i="44"/>
  <c r="G11" i="44"/>
  <c r="E11" i="44"/>
  <c r="F11" i="44" s="1"/>
  <c r="I10" i="44"/>
  <c r="G10" i="44"/>
  <c r="E10" i="44"/>
  <c r="F10" i="44" s="1"/>
  <c r="I9" i="44"/>
  <c r="K9" i="44" s="1"/>
  <c r="G9" i="44"/>
  <c r="E9" i="44"/>
  <c r="M9" i="44" s="1"/>
  <c r="N9" i="44" s="1"/>
  <c r="I8" i="44"/>
  <c r="K8" i="44" s="1"/>
  <c r="G8" i="44"/>
  <c r="E8" i="44"/>
  <c r="M8" i="44" s="1"/>
  <c r="I7" i="44"/>
  <c r="G7" i="44"/>
  <c r="E7" i="44"/>
  <c r="M7" i="44" s="1"/>
  <c r="H81" i="43"/>
  <c r="D81" i="43"/>
  <c r="C81" i="43"/>
  <c r="M80" i="43"/>
  <c r="N80" i="43" s="1"/>
  <c r="O80" i="43" s="1"/>
  <c r="I80" i="43"/>
  <c r="K80" i="43" s="1"/>
  <c r="G80" i="43"/>
  <c r="M79" i="43"/>
  <c r="I79" i="43"/>
  <c r="M78" i="43"/>
  <c r="N78" i="43" s="1"/>
  <c r="I78" i="43"/>
  <c r="M77" i="43"/>
  <c r="N77" i="43" s="1"/>
  <c r="P77" i="43" s="1"/>
  <c r="I77" i="43"/>
  <c r="M76" i="43"/>
  <c r="N76" i="43" s="1"/>
  <c r="P76" i="43" s="1"/>
  <c r="I76" i="43"/>
  <c r="M75" i="43"/>
  <c r="N75" i="43" s="1"/>
  <c r="O75" i="43" s="1"/>
  <c r="I75" i="43"/>
  <c r="J75" i="43" s="1"/>
  <c r="M74" i="43"/>
  <c r="N74" i="43" s="1"/>
  <c r="P74" i="43" s="1"/>
  <c r="I74" i="43"/>
  <c r="J74" i="43" s="1"/>
  <c r="M73" i="43"/>
  <c r="N73" i="43" s="1"/>
  <c r="P73" i="43" s="1"/>
  <c r="I73" i="43"/>
  <c r="M72" i="43"/>
  <c r="N72" i="43" s="1"/>
  <c r="P72" i="43" s="1"/>
  <c r="I72" i="43"/>
  <c r="K72" i="43" s="1"/>
  <c r="M71" i="43"/>
  <c r="I71" i="43"/>
  <c r="K71" i="43" s="1"/>
  <c r="M70" i="43"/>
  <c r="I70" i="43"/>
  <c r="K70" i="43" s="1"/>
  <c r="M69" i="43"/>
  <c r="N69" i="43" s="1"/>
  <c r="O69" i="43" s="1"/>
  <c r="I69" i="43"/>
  <c r="M68" i="43"/>
  <c r="N68" i="43" s="1"/>
  <c r="P68" i="43" s="1"/>
  <c r="I68" i="43"/>
  <c r="I67" i="43"/>
  <c r="J67" i="43" s="1"/>
  <c r="E67" i="43"/>
  <c r="M67" i="43" s="1"/>
  <c r="N67" i="43" s="1"/>
  <c r="O67" i="43" s="1"/>
  <c r="I66" i="43"/>
  <c r="J66" i="43" s="1"/>
  <c r="E66" i="43"/>
  <c r="M66" i="43" s="1"/>
  <c r="I65" i="43"/>
  <c r="J65" i="43" s="1"/>
  <c r="E65" i="43"/>
  <c r="M65" i="43" s="1"/>
  <c r="N65" i="43" s="1"/>
  <c r="O65" i="43" s="1"/>
  <c r="M64" i="43"/>
  <c r="N64" i="43" s="1"/>
  <c r="O64" i="43" s="1"/>
  <c r="I64" i="43"/>
  <c r="J64" i="43" s="1"/>
  <c r="M63" i="43"/>
  <c r="N63" i="43" s="1"/>
  <c r="I63" i="43"/>
  <c r="I62" i="43"/>
  <c r="E62" i="43"/>
  <c r="M62" i="43" s="1"/>
  <c r="M61" i="43"/>
  <c r="N61" i="43" s="1"/>
  <c r="P61" i="43" s="1"/>
  <c r="I61" i="43"/>
  <c r="M60" i="43"/>
  <c r="N60" i="43" s="1"/>
  <c r="P60" i="43" s="1"/>
  <c r="I60" i="43"/>
  <c r="K60" i="43" s="1"/>
  <c r="M59" i="43"/>
  <c r="I59" i="43"/>
  <c r="I58" i="43"/>
  <c r="E58" i="43"/>
  <c r="F58" i="43" s="1"/>
  <c r="M57" i="43"/>
  <c r="N57" i="43" s="1"/>
  <c r="I57" i="43"/>
  <c r="J57" i="43" s="1"/>
  <c r="M56" i="43"/>
  <c r="N56" i="43" s="1"/>
  <c r="O56" i="43" s="1"/>
  <c r="I56" i="43"/>
  <c r="M55" i="43"/>
  <c r="N55" i="43" s="1"/>
  <c r="P55" i="43" s="1"/>
  <c r="I55" i="43"/>
  <c r="J55" i="43" s="1"/>
  <c r="M54" i="43"/>
  <c r="I54" i="43"/>
  <c r="I53" i="43"/>
  <c r="K53" i="43" s="1"/>
  <c r="E53" i="43"/>
  <c r="I52" i="43"/>
  <c r="K52" i="43" s="1"/>
  <c r="E52" i="43"/>
  <c r="M52" i="43" s="1"/>
  <c r="N52" i="43" s="1"/>
  <c r="P52" i="43" s="1"/>
  <c r="I51" i="43"/>
  <c r="K51" i="43" s="1"/>
  <c r="G51" i="43"/>
  <c r="E51" i="43"/>
  <c r="M51" i="43" s="1"/>
  <c r="N51" i="43" s="1"/>
  <c r="I50" i="43"/>
  <c r="J50" i="43" s="1"/>
  <c r="G50" i="43"/>
  <c r="E50" i="43"/>
  <c r="M50" i="43" s="1"/>
  <c r="N50" i="43" s="1"/>
  <c r="I49" i="43"/>
  <c r="E49" i="43"/>
  <c r="F49" i="43" s="1"/>
  <c r="I48" i="43"/>
  <c r="G48" i="43"/>
  <c r="E48" i="43"/>
  <c r="F48" i="43" s="1"/>
  <c r="I47" i="43"/>
  <c r="K47" i="43" s="1"/>
  <c r="E47" i="43"/>
  <c r="F47" i="43" s="1"/>
  <c r="I46" i="43"/>
  <c r="K46" i="43" s="1"/>
  <c r="E46" i="43"/>
  <c r="F46" i="43" s="1"/>
  <c r="I45" i="43"/>
  <c r="K45" i="43" s="1"/>
  <c r="G45" i="43"/>
  <c r="E45" i="43"/>
  <c r="I44" i="43"/>
  <c r="K44" i="43" s="1"/>
  <c r="G44" i="43"/>
  <c r="E44" i="43"/>
  <c r="M44" i="43" s="1"/>
  <c r="N44" i="43" s="1"/>
  <c r="P44" i="43" s="1"/>
  <c r="I43" i="43"/>
  <c r="G43" i="43"/>
  <c r="E43" i="43"/>
  <c r="F43" i="43" s="1"/>
  <c r="I42" i="43"/>
  <c r="J42" i="43" s="1"/>
  <c r="G42" i="43"/>
  <c r="E42" i="43"/>
  <c r="I41" i="43"/>
  <c r="E41" i="43"/>
  <c r="F41" i="43" s="1"/>
  <c r="N40" i="43"/>
  <c r="P40" i="43" s="1"/>
  <c r="I40" i="43"/>
  <c r="K40" i="43" s="1"/>
  <c r="E40" i="43"/>
  <c r="F40" i="43" s="1"/>
  <c r="I39" i="43"/>
  <c r="E39" i="43"/>
  <c r="M39" i="43" s="1"/>
  <c r="N39" i="43" s="1"/>
  <c r="I38" i="43"/>
  <c r="J38" i="43" s="1"/>
  <c r="E38" i="43"/>
  <c r="M38" i="43" s="1"/>
  <c r="N38" i="43" s="1"/>
  <c r="O38" i="43" s="1"/>
  <c r="I37" i="43"/>
  <c r="J37" i="43" s="1"/>
  <c r="E37" i="43"/>
  <c r="M37" i="43" s="1"/>
  <c r="I36" i="43"/>
  <c r="J36" i="43" s="1"/>
  <c r="E36" i="43"/>
  <c r="F36" i="43" s="1"/>
  <c r="I35" i="43"/>
  <c r="E35" i="43"/>
  <c r="F35" i="43" s="1"/>
  <c r="I34" i="43"/>
  <c r="J34" i="43" s="1"/>
  <c r="E34" i="43"/>
  <c r="M34" i="43" s="1"/>
  <c r="N34" i="43" s="1"/>
  <c r="O34" i="43" s="1"/>
  <c r="I33" i="43"/>
  <c r="E33" i="43"/>
  <c r="M33" i="43" s="1"/>
  <c r="N33" i="43" s="1"/>
  <c r="O33" i="43" s="1"/>
  <c r="I32" i="43"/>
  <c r="J32" i="43" s="1"/>
  <c r="E32" i="43"/>
  <c r="M32" i="43" s="1"/>
  <c r="N32" i="43" s="1"/>
  <c r="O32" i="43" s="1"/>
  <c r="I31" i="43"/>
  <c r="E31" i="43"/>
  <c r="F31" i="43" s="1"/>
  <c r="I30" i="43"/>
  <c r="G30" i="43"/>
  <c r="E30" i="43"/>
  <c r="F30" i="43" s="1"/>
  <c r="I29" i="43"/>
  <c r="J29" i="43" s="1"/>
  <c r="G29" i="43"/>
  <c r="E29" i="43"/>
  <c r="M29" i="43" s="1"/>
  <c r="I28" i="43"/>
  <c r="K28" i="43" s="1"/>
  <c r="G28" i="43"/>
  <c r="E28" i="43"/>
  <c r="M28" i="43" s="1"/>
  <c r="N28" i="43" s="1"/>
  <c r="I27" i="43"/>
  <c r="G27" i="43"/>
  <c r="E27" i="43"/>
  <c r="F27" i="43" s="1"/>
  <c r="I26" i="43"/>
  <c r="J26" i="43" s="1"/>
  <c r="G26" i="43"/>
  <c r="E26" i="43"/>
  <c r="F26" i="43" s="1"/>
  <c r="I25" i="43"/>
  <c r="G25" i="43"/>
  <c r="E25" i="43"/>
  <c r="M25" i="43" s="1"/>
  <c r="N25" i="43" s="1"/>
  <c r="I24" i="43"/>
  <c r="J24" i="43" s="1"/>
  <c r="G24" i="43"/>
  <c r="E24" i="43"/>
  <c r="M24" i="43" s="1"/>
  <c r="N24" i="43" s="1"/>
  <c r="P24" i="43" s="1"/>
  <c r="I23" i="43"/>
  <c r="J23" i="43" s="1"/>
  <c r="G23" i="43"/>
  <c r="E23" i="43"/>
  <c r="M23" i="43" s="1"/>
  <c r="N23" i="43" s="1"/>
  <c r="I22" i="43"/>
  <c r="G22" i="43"/>
  <c r="E22" i="43"/>
  <c r="F22" i="43" s="1"/>
  <c r="I21" i="43"/>
  <c r="J21" i="43" s="1"/>
  <c r="G21" i="43"/>
  <c r="E21" i="43"/>
  <c r="F21" i="43" s="1"/>
  <c r="I20" i="43"/>
  <c r="K20" i="43" s="1"/>
  <c r="G20" i="43"/>
  <c r="E20" i="43"/>
  <c r="M20" i="43" s="1"/>
  <c r="N20" i="43" s="1"/>
  <c r="I19" i="43"/>
  <c r="J19" i="43" s="1"/>
  <c r="G19" i="43"/>
  <c r="E19" i="43"/>
  <c r="F19" i="43" s="1"/>
  <c r="I18" i="43"/>
  <c r="G18" i="43"/>
  <c r="E18" i="43"/>
  <c r="F18" i="43" s="1"/>
  <c r="I17" i="43"/>
  <c r="K17" i="43" s="1"/>
  <c r="G17" i="43"/>
  <c r="E17" i="43"/>
  <c r="F17" i="43" s="1"/>
  <c r="I16" i="43"/>
  <c r="J16" i="43" s="1"/>
  <c r="G16" i="43"/>
  <c r="E16" i="43"/>
  <c r="M16" i="43" s="1"/>
  <c r="N16" i="43" s="1"/>
  <c r="I15" i="43"/>
  <c r="J15" i="43" s="1"/>
  <c r="G15" i="43"/>
  <c r="E15" i="43"/>
  <c r="M15" i="43" s="1"/>
  <c r="N15" i="43" s="1"/>
  <c r="P15" i="43" s="1"/>
  <c r="I14" i="43"/>
  <c r="G14" i="43"/>
  <c r="E14" i="43"/>
  <c r="F14" i="43" s="1"/>
  <c r="I13" i="43"/>
  <c r="K13" i="43" s="1"/>
  <c r="G13" i="43"/>
  <c r="E13" i="43"/>
  <c r="M13" i="43" s="1"/>
  <c r="I12" i="43"/>
  <c r="K12" i="43" s="1"/>
  <c r="G12" i="43"/>
  <c r="E12" i="43"/>
  <c r="M12" i="43" s="1"/>
  <c r="N12" i="43" s="1"/>
  <c r="I11" i="43"/>
  <c r="J11" i="43" s="1"/>
  <c r="G11" i="43"/>
  <c r="E11" i="43"/>
  <c r="M11" i="43" s="1"/>
  <c r="N11" i="43" s="1"/>
  <c r="I10" i="43"/>
  <c r="G10" i="43"/>
  <c r="E10" i="43"/>
  <c r="F10" i="43" s="1"/>
  <c r="I9" i="43"/>
  <c r="K9" i="43" s="1"/>
  <c r="G9" i="43"/>
  <c r="E9" i="43"/>
  <c r="F9" i="43" s="1"/>
  <c r="I8" i="43"/>
  <c r="K8" i="43" s="1"/>
  <c r="G8" i="43"/>
  <c r="E8" i="43"/>
  <c r="M8" i="43" s="1"/>
  <c r="I7" i="43"/>
  <c r="G7" i="43"/>
  <c r="E7" i="43"/>
  <c r="F7" i="43" s="1"/>
  <c r="M54" i="42"/>
  <c r="N54" i="42" s="1"/>
  <c r="M55" i="42"/>
  <c r="N55" i="42" s="1"/>
  <c r="M56" i="42"/>
  <c r="N56" i="42" s="1"/>
  <c r="P56" i="42" s="1"/>
  <c r="M57" i="42"/>
  <c r="N57" i="42" s="1"/>
  <c r="O57" i="42" s="1"/>
  <c r="M59" i="42"/>
  <c r="N59" i="42" s="1"/>
  <c r="M60" i="42"/>
  <c r="N60" i="42" s="1"/>
  <c r="P60" i="42" s="1"/>
  <c r="M61" i="42"/>
  <c r="N61" i="42" s="1"/>
  <c r="O61" i="42" s="1"/>
  <c r="M63" i="42"/>
  <c r="N63" i="42" s="1"/>
  <c r="M64" i="42"/>
  <c r="N64" i="42" s="1"/>
  <c r="P64" i="42" s="1"/>
  <c r="M68" i="42"/>
  <c r="N68" i="42" s="1"/>
  <c r="M69" i="42"/>
  <c r="N69" i="42" s="1"/>
  <c r="O69" i="42" s="1"/>
  <c r="M70" i="42"/>
  <c r="N70" i="42" s="1"/>
  <c r="M71" i="42"/>
  <c r="N71" i="42" s="1"/>
  <c r="M72" i="42"/>
  <c r="N72" i="42" s="1"/>
  <c r="P72" i="42" s="1"/>
  <c r="M73" i="42"/>
  <c r="N73" i="42" s="1"/>
  <c r="O73" i="42" s="1"/>
  <c r="M74" i="42"/>
  <c r="N74" i="42" s="1"/>
  <c r="M75" i="42"/>
  <c r="N75" i="42" s="1"/>
  <c r="M76" i="42"/>
  <c r="N76" i="42" s="1"/>
  <c r="M77" i="42"/>
  <c r="N77" i="42" s="1"/>
  <c r="O77" i="42" s="1"/>
  <c r="M78" i="42"/>
  <c r="N78" i="42" s="1"/>
  <c r="M79" i="42"/>
  <c r="N79" i="42" s="1"/>
  <c r="M80" i="42"/>
  <c r="N80" i="42" s="1"/>
  <c r="P80" i="42" s="1"/>
  <c r="T54" i="44" l="1"/>
  <c r="K66" i="44"/>
  <c r="L66" i="44" s="1"/>
  <c r="F7" i="44"/>
  <c r="F51" i="44"/>
  <c r="M36" i="44"/>
  <c r="N36" i="44" s="1"/>
  <c r="S36" i="44" s="1"/>
  <c r="K64" i="44"/>
  <c r="L64" i="44" s="1"/>
  <c r="O72" i="44"/>
  <c r="Q72" i="44" s="1"/>
  <c r="F39" i="44"/>
  <c r="K24" i="44"/>
  <c r="L24" i="44" s="1"/>
  <c r="M32" i="44"/>
  <c r="N32" i="44" s="1"/>
  <c r="O32" i="44" s="1"/>
  <c r="F34" i="44"/>
  <c r="F44" i="44"/>
  <c r="U72" i="44"/>
  <c r="J9" i="44"/>
  <c r="L9" i="44" s="1"/>
  <c r="F12" i="44"/>
  <c r="J57" i="44"/>
  <c r="L57" i="44" s="1"/>
  <c r="P60" i="44"/>
  <c r="U60" i="44" s="1"/>
  <c r="S73" i="44"/>
  <c r="K20" i="44"/>
  <c r="L20" i="44" s="1"/>
  <c r="J21" i="44"/>
  <c r="L21" i="44" s="1"/>
  <c r="M50" i="44"/>
  <c r="N50" i="44" s="1"/>
  <c r="K65" i="44"/>
  <c r="L65" i="44" s="1"/>
  <c r="P78" i="44"/>
  <c r="Q78" i="44" s="1"/>
  <c r="J8" i="44"/>
  <c r="L8" i="44" s="1"/>
  <c r="K16" i="44"/>
  <c r="L16" i="44" s="1"/>
  <c r="J17" i="44"/>
  <c r="L17" i="44" s="1"/>
  <c r="F20" i="44"/>
  <c r="M25" i="44"/>
  <c r="N25" i="44" s="1"/>
  <c r="P25" i="44" s="1"/>
  <c r="U25" i="44" s="1"/>
  <c r="F28" i="44"/>
  <c r="F37" i="44"/>
  <c r="P54" i="44"/>
  <c r="Q54" i="44" s="1"/>
  <c r="S69" i="44"/>
  <c r="S78" i="44"/>
  <c r="K12" i="44"/>
  <c r="L12" i="44" s="1"/>
  <c r="J13" i="44"/>
  <c r="L13" i="44" s="1"/>
  <c r="F16" i="44"/>
  <c r="K44" i="44"/>
  <c r="L44" i="44" s="1"/>
  <c r="M47" i="44"/>
  <c r="N47" i="44" s="1"/>
  <c r="S47" i="44" s="1"/>
  <c r="K67" i="44"/>
  <c r="L67" i="44" s="1"/>
  <c r="J75" i="44"/>
  <c r="L75" i="44" s="1"/>
  <c r="S77" i="44"/>
  <c r="T78" i="44"/>
  <c r="O39" i="44"/>
  <c r="P39" i="44"/>
  <c r="P69" i="44"/>
  <c r="O69" i="44"/>
  <c r="P71" i="44"/>
  <c r="O71" i="44"/>
  <c r="T71" i="44" s="1"/>
  <c r="M10" i="44"/>
  <c r="N10" i="44" s="1"/>
  <c r="P10" i="44" s="1"/>
  <c r="M14" i="44"/>
  <c r="N14" i="44" s="1"/>
  <c r="S14" i="44" s="1"/>
  <c r="M18" i="44"/>
  <c r="N18" i="44" s="1"/>
  <c r="O18" i="44" s="1"/>
  <c r="M22" i="44"/>
  <c r="N22" i="44" s="1"/>
  <c r="O22" i="44" s="1"/>
  <c r="J25" i="44"/>
  <c r="L25" i="44" s="1"/>
  <c r="F27" i="44"/>
  <c r="J28" i="44"/>
  <c r="L28" i="44" s="1"/>
  <c r="F33" i="44"/>
  <c r="M35" i="44"/>
  <c r="N35" i="44" s="1"/>
  <c r="O35" i="44" s="1"/>
  <c r="F38" i="44"/>
  <c r="J41" i="44"/>
  <c r="L41" i="44" s="1"/>
  <c r="J51" i="44"/>
  <c r="S51" i="44"/>
  <c r="J52" i="44"/>
  <c r="L52" i="44" s="1"/>
  <c r="J53" i="44"/>
  <c r="L53" i="44" s="1"/>
  <c r="J55" i="44"/>
  <c r="N55" i="44"/>
  <c r="K69" i="44"/>
  <c r="L69" i="44" s="1"/>
  <c r="J80" i="44"/>
  <c r="L80" i="44" s="1"/>
  <c r="M11" i="44"/>
  <c r="N11" i="44" s="1"/>
  <c r="M15" i="44"/>
  <c r="N15" i="44" s="1"/>
  <c r="S15" i="44" s="1"/>
  <c r="M19" i="44"/>
  <c r="N19" i="44" s="1"/>
  <c r="O19" i="44" s="1"/>
  <c r="M23" i="44"/>
  <c r="N23" i="44" s="1"/>
  <c r="S23" i="44" s="1"/>
  <c r="M31" i="44"/>
  <c r="N31" i="44" s="1"/>
  <c r="S31" i="44" s="1"/>
  <c r="M43" i="44"/>
  <c r="N43" i="44" s="1"/>
  <c r="M49" i="44"/>
  <c r="N49" i="44" s="1"/>
  <c r="K51" i="44"/>
  <c r="K55" i="44"/>
  <c r="G81" i="44"/>
  <c r="F8" i="44"/>
  <c r="F52" i="44"/>
  <c r="K58" i="44"/>
  <c r="L58" i="44" s="1"/>
  <c r="K70" i="44"/>
  <c r="L70" i="44" s="1"/>
  <c r="K78" i="44"/>
  <c r="S9" i="44"/>
  <c r="P9" i="44"/>
  <c r="U9" i="44" s="1"/>
  <c r="O9" i="44"/>
  <c r="S38" i="44"/>
  <c r="K38" i="44"/>
  <c r="J38" i="44"/>
  <c r="N7" i="44"/>
  <c r="S7" i="44" s="1"/>
  <c r="J14" i="44"/>
  <c r="K14" i="44"/>
  <c r="N16" i="44"/>
  <c r="M17" i="44"/>
  <c r="F17" i="44"/>
  <c r="N29" i="44"/>
  <c r="N8" i="44"/>
  <c r="P24" i="44"/>
  <c r="O24" i="44"/>
  <c r="O38" i="44"/>
  <c r="P38" i="44"/>
  <c r="S39" i="44"/>
  <c r="K39" i="44"/>
  <c r="J39" i="44"/>
  <c r="K42" i="44"/>
  <c r="J42" i="44"/>
  <c r="J61" i="44"/>
  <c r="S61" i="44"/>
  <c r="K61" i="44"/>
  <c r="N68" i="44"/>
  <c r="J73" i="44"/>
  <c r="K73" i="44"/>
  <c r="N37" i="44"/>
  <c r="S37" i="44" s="1"/>
  <c r="N75" i="44"/>
  <c r="S75" i="44" s="1"/>
  <c r="K79" i="44"/>
  <c r="J79" i="44"/>
  <c r="F9" i="44"/>
  <c r="J22" i="44"/>
  <c r="K22" i="44"/>
  <c r="O28" i="44"/>
  <c r="S28" i="44"/>
  <c r="P40" i="44"/>
  <c r="S40" i="44"/>
  <c r="O40" i="44"/>
  <c r="N56" i="44"/>
  <c r="S56" i="44" s="1"/>
  <c r="I81" i="44"/>
  <c r="K7" i="44"/>
  <c r="J7" i="44"/>
  <c r="J10" i="44"/>
  <c r="K10" i="44"/>
  <c r="N12" i="44"/>
  <c r="M13" i="44"/>
  <c r="F13" i="44"/>
  <c r="K18" i="44"/>
  <c r="J18" i="44"/>
  <c r="N20" i="44"/>
  <c r="M21" i="44"/>
  <c r="F21" i="44"/>
  <c r="S24" i="44"/>
  <c r="N27" i="44"/>
  <c r="P28" i="44"/>
  <c r="U28" i="44" s="1"/>
  <c r="K29" i="44"/>
  <c r="J29" i="44"/>
  <c r="K32" i="44"/>
  <c r="J32" i="44"/>
  <c r="M65" i="44"/>
  <c r="S34" i="44"/>
  <c r="K34" i="44"/>
  <c r="K35" i="44"/>
  <c r="M41" i="44"/>
  <c r="F46" i="44"/>
  <c r="M46" i="44"/>
  <c r="J11" i="44"/>
  <c r="J15" i="44"/>
  <c r="J19" i="44"/>
  <c r="J23" i="44"/>
  <c r="F24" i="44"/>
  <c r="M26" i="44"/>
  <c r="K27" i="44"/>
  <c r="F29" i="44"/>
  <c r="K31" i="44"/>
  <c r="L31" i="44" s="1"/>
  <c r="P33" i="44"/>
  <c r="Q33" i="44" s="1"/>
  <c r="J34" i="44"/>
  <c r="T34" i="44" s="1"/>
  <c r="P34" i="44"/>
  <c r="Q34" i="44" s="1"/>
  <c r="J35" i="44"/>
  <c r="K40" i="44"/>
  <c r="J40" i="44"/>
  <c r="F42" i="44"/>
  <c r="M42" i="44"/>
  <c r="K46" i="44"/>
  <c r="J46" i="44"/>
  <c r="M53" i="44"/>
  <c r="F53" i="44"/>
  <c r="M58" i="44"/>
  <c r="F58" i="44"/>
  <c r="M66" i="44"/>
  <c r="N74" i="44"/>
  <c r="S74" i="44" s="1"/>
  <c r="F30" i="44"/>
  <c r="M30" i="44"/>
  <c r="K45" i="44"/>
  <c r="J62" i="44"/>
  <c r="N64" i="44"/>
  <c r="O80" i="44"/>
  <c r="P80" i="44"/>
  <c r="K11" i="44"/>
  <c r="K15" i="44"/>
  <c r="K19" i="44"/>
  <c r="K26" i="44"/>
  <c r="K30" i="44"/>
  <c r="L30" i="44" s="1"/>
  <c r="T33" i="44"/>
  <c r="K36" i="44"/>
  <c r="J36" i="44"/>
  <c r="K48" i="44"/>
  <c r="J48" i="44"/>
  <c r="O51" i="44"/>
  <c r="P51" i="44"/>
  <c r="O57" i="44"/>
  <c r="S57" i="44"/>
  <c r="P59" i="44"/>
  <c r="O59" i="44"/>
  <c r="T59" i="44" s="1"/>
  <c r="S59" i="44"/>
  <c r="S33" i="44"/>
  <c r="K33" i="44"/>
  <c r="K37" i="44"/>
  <c r="N44" i="44"/>
  <c r="M45" i="44"/>
  <c r="K47" i="44"/>
  <c r="M48" i="44"/>
  <c r="J50" i="44"/>
  <c r="L50" i="44" s="1"/>
  <c r="N52" i="44"/>
  <c r="J63" i="44"/>
  <c r="L63" i="44" s="1"/>
  <c r="M67" i="44"/>
  <c r="J68" i="44"/>
  <c r="K68" i="44"/>
  <c r="J72" i="44"/>
  <c r="S72" i="44"/>
  <c r="P77" i="44"/>
  <c r="U77" i="44" s="1"/>
  <c r="O77" i="44"/>
  <c r="E81" i="44"/>
  <c r="F81" i="44" s="1"/>
  <c r="J43" i="44"/>
  <c r="K43" i="44"/>
  <c r="K56" i="44"/>
  <c r="J56" i="44"/>
  <c r="P61" i="44"/>
  <c r="O61" i="44"/>
  <c r="F62" i="44"/>
  <c r="M62" i="44"/>
  <c r="O70" i="44"/>
  <c r="Q70" i="44" s="1"/>
  <c r="S70" i="44"/>
  <c r="K71" i="44"/>
  <c r="S71" i="44"/>
  <c r="P73" i="44"/>
  <c r="O73" i="44"/>
  <c r="J74" i="44"/>
  <c r="K74" i="44"/>
  <c r="N76" i="44"/>
  <c r="J77" i="44"/>
  <c r="L77" i="44" s="1"/>
  <c r="N79" i="44"/>
  <c r="K49" i="44"/>
  <c r="S54" i="44"/>
  <c r="K54" i="44"/>
  <c r="U57" i="44"/>
  <c r="K59" i="44"/>
  <c r="J60" i="44"/>
  <c r="S60" i="44"/>
  <c r="N63" i="44"/>
  <c r="J76" i="44"/>
  <c r="K76" i="44"/>
  <c r="M30" i="43"/>
  <c r="N30" i="43" s="1"/>
  <c r="J46" i="43"/>
  <c r="L46" i="43" s="1"/>
  <c r="M31" i="43"/>
  <c r="N31" i="43" s="1"/>
  <c r="O31" i="43" s="1"/>
  <c r="F52" i="43"/>
  <c r="J52" i="43"/>
  <c r="L52" i="43" s="1"/>
  <c r="F32" i="43"/>
  <c r="J40" i="43"/>
  <c r="L40" i="43" s="1"/>
  <c r="J20" i="43"/>
  <c r="L20" i="43" s="1"/>
  <c r="M49" i="43"/>
  <c r="N49" i="43" s="1"/>
  <c r="S49" i="43" s="1"/>
  <c r="J51" i="43"/>
  <c r="L51" i="43" s="1"/>
  <c r="F65" i="43"/>
  <c r="F50" i="43"/>
  <c r="K65" i="43"/>
  <c r="L65" i="43" s="1"/>
  <c r="K29" i="43"/>
  <c r="L29" i="43" s="1"/>
  <c r="F34" i="43"/>
  <c r="F37" i="43"/>
  <c r="F38" i="43"/>
  <c r="K16" i="43"/>
  <c r="L16" i="43" s="1"/>
  <c r="M17" i="43"/>
  <c r="N17" i="43" s="1"/>
  <c r="J53" i="43"/>
  <c r="L53" i="43" s="1"/>
  <c r="S73" i="43"/>
  <c r="U72" i="43"/>
  <c r="J8" i="43"/>
  <c r="L8" i="43" s="1"/>
  <c r="F15" i="43"/>
  <c r="J72" i="43"/>
  <c r="L72" i="43" s="1"/>
  <c r="O28" i="43"/>
  <c r="P28" i="43"/>
  <c r="U28" i="43" s="1"/>
  <c r="O50" i="43"/>
  <c r="T50" i="43" s="1"/>
  <c r="P50" i="43"/>
  <c r="S12" i="43"/>
  <c r="F11" i="43"/>
  <c r="F24" i="43"/>
  <c r="F25" i="43"/>
  <c r="S28" i="43"/>
  <c r="J47" i="43"/>
  <c r="L47" i="43" s="1"/>
  <c r="J60" i="43"/>
  <c r="L60" i="43" s="1"/>
  <c r="O61" i="43"/>
  <c r="Q61" i="43" s="1"/>
  <c r="P64" i="43"/>
  <c r="Q64" i="43" s="1"/>
  <c r="P69" i="43"/>
  <c r="Q69" i="43" s="1"/>
  <c r="K74" i="43"/>
  <c r="U74" i="43" s="1"/>
  <c r="E81" i="43"/>
  <c r="F81" i="43" s="1"/>
  <c r="S64" i="43"/>
  <c r="J13" i="43"/>
  <c r="L13" i="43" s="1"/>
  <c r="K23" i="43"/>
  <c r="L23" i="43" s="1"/>
  <c r="F28" i="43"/>
  <c r="F44" i="43"/>
  <c r="J45" i="43"/>
  <c r="L45" i="43" s="1"/>
  <c r="K64" i="43"/>
  <c r="O77" i="43"/>
  <c r="Q77" i="43" s="1"/>
  <c r="N37" i="43"/>
  <c r="S37" i="43" s="1"/>
  <c r="P76" i="42"/>
  <c r="O76" i="42"/>
  <c r="P11" i="43"/>
  <c r="O11" i="43"/>
  <c r="T11" i="43" s="1"/>
  <c r="O23" i="43"/>
  <c r="T23" i="43" s="1"/>
  <c r="S23" i="43"/>
  <c r="P63" i="43"/>
  <c r="S63" i="43"/>
  <c r="K21" i="43"/>
  <c r="L21" i="43" s="1"/>
  <c r="K24" i="43"/>
  <c r="U24" i="43" s="1"/>
  <c r="M27" i="43"/>
  <c r="N27" i="43" s="1"/>
  <c r="S27" i="43" s="1"/>
  <c r="K55" i="43"/>
  <c r="U55" i="43" s="1"/>
  <c r="K57" i="43"/>
  <c r="L57" i="43" s="1"/>
  <c r="O56" i="42"/>
  <c r="Q56" i="42" s="1"/>
  <c r="J12" i="43"/>
  <c r="L12" i="43" s="1"/>
  <c r="F23" i="43"/>
  <c r="J28" i="43"/>
  <c r="F33" i="43"/>
  <c r="M35" i="43"/>
  <c r="N35" i="43" s="1"/>
  <c r="S35" i="43" s="1"/>
  <c r="T38" i="43"/>
  <c r="F39" i="43"/>
  <c r="M41" i="43"/>
  <c r="N41" i="43" s="1"/>
  <c r="J44" i="43"/>
  <c r="L44" i="43" s="1"/>
  <c r="M48" i="43"/>
  <c r="N48" i="43" s="1"/>
  <c r="S48" i="43" s="1"/>
  <c r="T64" i="43"/>
  <c r="F67" i="43"/>
  <c r="S74" i="43"/>
  <c r="P75" i="43"/>
  <c r="Q75" i="43" s="1"/>
  <c r="O76" i="43"/>
  <c r="Q76" i="43" s="1"/>
  <c r="J80" i="43"/>
  <c r="L80" i="43" s="1"/>
  <c r="P80" i="43"/>
  <c r="Q80" i="43" s="1"/>
  <c r="M7" i="43"/>
  <c r="N7" i="43" s="1"/>
  <c r="M19" i="43"/>
  <c r="N19" i="43" s="1"/>
  <c r="S19" i="43" s="1"/>
  <c r="S24" i="43"/>
  <c r="M43" i="43"/>
  <c r="N43" i="43" s="1"/>
  <c r="S43" i="43" s="1"/>
  <c r="S57" i="43"/>
  <c r="U60" i="43"/>
  <c r="T75" i="43"/>
  <c r="S76" i="43"/>
  <c r="M36" i="43"/>
  <c r="N36" i="43" s="1"/>
  <c r="S36" i="43" s="1"/>
  <c r="O80" i="42"/>
  <c r="Q80" i="42" s="1"/>
  <c r="O72" i="42"/>
  <c r="Q72" i="42" s="1"/>
  <c r="O64" i="42"/>
  <c r="Q64" i="42" s="1"/>
  <c r="O60" i="42"/>
  <c r="Q60" i="42" s="1"/>
  <c r="M9" i="43"/>
  <c r="N9" i="43" s="1"/>
  <c r="S9" i="43" s="1"/>
  <c r="S20" i="43"/>
  <c r="T34" i="43"/>
  <c r="K50" i="43"/>
  <c r="L50" i="43" s="1"/>
  <c r="O60" i="43"/>
  <c r="Q60" i="43" s="1"/>
  <c r="K66" i="43"/>
  <c r="L66" i="43" s="1"/>
  <c r="K67" i="43"/>
  <c r="L67" i="43" s="1"/>
  <c r="O74" i="43"/>
  <c r="Q74" i="43" s="1"/>
  <c r="K75" i="43"/>
  <c r="L75" i="43" s="1"/>
  <c r="P68" i="42"/>
  <c r="O68" i="42"/>
  <c r="S16" i="43"/>
  <c r="P16" i="43"/>
  <c r="O16" i="43"/>
  <c r="T16" i="43" s="1"/>
  <c r="P25" i="43"/>
  <c r="O25" i="43"/>
  <c r="S25" i="43"/>
  <c r="N13" i="43"/>
  <c r="S13" i="43" s="1"/>
  <c r="K14" i="43"/>
  <c r="G81" i="43"/>
  <c r="F13" i="43"/>
  <c r="S15" i="43"/>
  <c r="F16" i="43"/>
  <c r="I81" i="43"/>
  <c r="J7" i="43"/>
  <c r="J9" i="43"/>
  <c r="L9" i="43" s="1"/>
  <c r="K10" i="43"/>
  <c r="O12" i="43"/>
  <c r="O15" i="43"/>
  <c r="Q15" i="43" s="1"/>
  <c r="J17" i="43"/>
  <c r="L17" i="43" s="1"/>
  <c r="K18" i="43"/>
  <c r="O20" i="43"/>
  <c r="M21" i="43"/>
  <c r="M22" i="43"/>
  <c r="O24" i="43"/>
  <c r="T24" i="43" s="1"/>
  <c r="J25" i="43"/>
  <c r="N29" i="43"/>
  <c r="K30" i="43"/>
  <c r="P32" i="43"/>
  <c r="Q32" i="43" s="1"/>
  <c r="J33" i="43"/>
  <c r="T33" i="43" s="1"/>
  <c r="P33" i="43"/>
  <c r="Q33" i="43" s="1"/>
  <c r="S39" i="43"/>
  <c r="K39" i="43"/>
  <c r="J39" i="43"/>
  <c r="F42" i="43"/>
  <c r="M42" i="43"/>
  <c r="M45" i="43"/>
  <c r="F45" i="43"/>
  <c r="P51" i="43"/>
  <c r="U51" i="43" s="1"/>
  <c r="O51" i="43"/>
  <c r="K7" i="43"/>
  <c r="N8" i="43"/>
  <c r="J10" i="43"/>
  <c r="S11" i="43"/>
  <c r="F12" i="43"/>
  <c r="P12" i="43"/>
  <c r="U12" i="43" s="1"/>
  <c r="M14" i="43"/>
  <c r="K15" i="43"/>
  <c r="J18" i="43"/>
  <c r="F20" i="43"/>
  <c r="P20" i="43"/>
  <c r="U20" i="43" s="1"/>
  <c r="P23" i="43"/>
  <c r="K25" i="43"/>
  <c r="M26" i="43"/>
  <c r="J30" i="43"/>
  <c r="T32" i="43"/>
  <c r="K35" i="43"/>
  <c r="J35" i="43"/>
  <c r="K48" i="43"/>
  <c r="J48" i="43"/>
  <c r="S51" i="43"/>
  <c r="N66" i="43"/>
  <c r="K22" i="43"/>
  <c r="J27" i="43"/>
  <c r="K31" i="43"/>
  <c r="J31" i="43"/>
  <c r="O39" i="43"/>
  <c r="P39" i="43"/>
  <c r="J43" i="43"/>
  <c r="K43" i="43"/>
  <c r="M53" i="43"/>
  <c r="F53" i="43"/>
  <c r="F8" i="43"/>
  <c r="M10" i="43"/>
  <c r="K11" i="43"/>
  <c r="L11" i="43" s="1"/>
  <c r="J14" i="43"/>
  <c r="M18" i="43"/>
  <c r="K19" i="43"/>
  <c r="J22" i="43"/>
  <c r="K27" i="43"/>
  <c r="F29" i="43"/>
  <c r="S33" i="43"/>
  <c r="K33" i="43"/>
  <c r="S34" i="43"/>
  <c r="K34" i="43"/>
  <c r="P34" i="43"/>
  <c r="Q34" i="43" s="1"/>
  <c r="S38" i="43"/>
  <c r="K38" i="43"/>
  <c r="L38" i="43" s="1"/>
  <c r="P38" i="43"/>
  <c r="Q38" i="43" s="1"/>
  <c r="U40" i="43"/>
  <c r="N62" i="43"/>
  <c r="S40" i="43"/>
  <c r="S44" i="43"/>
  <c r="K49" i="43"/>
  <c r="S52" i="43"/>
  <c r="K54" i="43"/>
  <c r="N54" i="43"/>
  <c r="S54" i="43" s="1"/>
  <c r="S55" i="43"/>
  <c r="J56" i="43"/>
  <c r="T56" i="43" s="1"/>
  <c r="P56" i="43"/>
  <c r="Q56" i="43" s="1"/>
  <c r="O57" i="43"/>
  <c r="T57" i="43" s="1"/>
  <c r="K58" i="43"/>
  <c r="K59" i="43"/>
  <c r="J61" i="43"/>
  <c r="K61" i="43"/>
  <c r="U61" i="43" s="1"/>
  <c r="F62" i="43"/>
  <c r="T65" i="43"/>
  <c r="P65" i="43"/>
  <c r="T67" i="43"/>
  <c r="P67" i="43"/>
  <c r="K68" i="43"/>
  <c r="U68" i="43" s="1"/>
  <c r="O68" i="43"/>
  <c r="Q68" i="43" s="1"/>
  <c r="J69" i="43"/>
  <c r="T69" i="43" s="1"/>
  <c r="S69" i="43"/>
  <c r="N70" i="43"/>
  <c r="J76" i="43"/>
  <c r="K77" i="43"/>
  <c r="U77" i="43" s="1"/>
  <c r="J78" i="43"/>
  <c r="J79" i="43"/>
  <c r="K26" i="43"/>
  <c r="S32" i="43"/>
  <c r="K32" i="43"/>
  <c r="K36" i="43"/>
  <c r="O40" i="43"/>
  <c r="Q40" i="43" s="1"/>
  <c r="J41" i="43"/>
  <c r="K42" i="43"/>
  <c r="O44" i="43"/>
  <c r="Q44" i="43" s="1"/>
  <c r="M46" i="43"/>
  <c r="M47" i="43"/>
  <c r="J49" i="43"/>
  <c r="S50" i="43"/>
  <c r="F51" i="43"/>
  <c r="O52" i="43"/>
  <c r="J54" i="43"/>
  <c r="O55" i="43"/>
  <c r="Q55" i="43" s="1"/>
  <c r="P57" i="43"/>
  <c r="M58" i="43"/>
  <c r="N59" i="43"/>
  <c r="S59" i="43" s="1"/>
  <c r="S61" i="43"/>
  <c r="J62" i="43"/>
  <c r="K62" i="43"/>
  <c r="J63" i="43"/>
  <c r="O63" i="43"/>
  <c r="F66" i="43"/>
  <c r="J68" i="43"/>
  <c r="K69" i="43"/>
  <c r="J70" i="43"/>
  <c r="L70" i="43" s="1"/>
  <c r="J71" i="43"/>
  <c r="L71" i="43" s="1"/>
  <c r="O72" i="43"/>
  <c r="O73" i="43"/>
  <c r="Q73" i="43" s="1"/>
  <c r="S75" i="43"/>
  <c r="K78" i="43"/>
  <c r="K79" i="43"/>
  <c r="K37" i="43"/>
  <c r="K41" i="43"/>
  <c r="U44" i="43"/>
  <c r="U52" i="43"/>
  <c r="K63" i="43"/>
  <c r="S65" i="43"/>
  <c r="S67" i="43"/>
  <c r="S68" i="43"/>
  <c r="J73" i="43"/>
  <c r="K73" i="43"/>
  <c r="U73" i="43" s="1"/>
  <c r="S78" i="43"/>
  <c r="N79" i="43"/>
  <c r="S79" i="43" s="1"/>
  <c r="S56" i="43"/>
  <c r="K56" i="43"/>
  <c r="J58" i="43"/>
  <c r="J59" i="43"/>
  <c r="N71" i="43"/>
  <c r="K76" i="43"/>
  <c r="U76" i="43" s="1"/>
  <c r="J77" i="43"/>
  <c r="S77" i="43"/>
  <c r="P78" i="43"/>
  <c r="O78" i="43"/>
  <c r="S60" i="43"/>
  <c r="S72" i="43"/>
  <c r="O79" i="42"/>
  <c r="P79" i="42"/>
  <c r="O63" i="42"/>
  <c r="P63" i="42"/>
  <c r="P71" i="42"/>
  <c r="O71" i="42"/>
  <c r="O55" i="42"/>
  <c r="P55" i="42"/>
  <c r="P74" i="42"/>
  <c r="O74" i="42"/>
  <c r="O78" i="42"/>
  <c r="P78" i="42"/>
  <c r="O75" i="42"/>
  <c r="P75" i="42"/>
  <c r="O70" i="42"/>
  <c r="P70" i="42"/>
  <c r="O59" i="42"/>
  <c r="P59" i="42"/>
  <c r="P54" i="42"/>
  <c r="O54" i="42"/>
  <c r="P77" i="42"/>
  <c r="Q77" i="42" s="1"/>
  <c r="P73" i="42"/>
  <c r="Q73" i="42" s="1"/>
  <c r="P69" i="42"/>
  <c r="Q69" i="42" s="1"/>
  <c r="P61" i="42"/>
  <c r="Q61" i="42" s="1"/>
  <c r="P57" i="42"/>
  <c r="Q57" i="42" s="1"/>
  <c r="P31" i="43" l="1"/>
  <c r="Q31" i="43" s="1"/>
  <c r="P14" i="44"/>
  <c r="U14" i="44" s="1"/>
  <c r="P35" i="44"/>
  <c r="Q35" i="44" s="1"/>
  <c r="T72" i="44"/>
  <c r="S32" i="44"/>
  <c r="O47" i="44"/>
  <c r="T47" i="44" s="1"/>
  <c r="P32" i="44"/>
  <c r="Q32" i="44" s="1"/>
  <c r="Q51" i="44"/>
  <c r="P19" i="44"/>
  <c r="Q19" i="44" s="1"/>
  <c r="T39" i="44"/>
  <c r="O25" i="44"/>
  <c r="T25" i="44" s="1"/>
  <c r="Q71" i="44"/>
  <c r="L74" i="44"/>
  <c r="U24" i="44"/>
  <c r="L61" i="44"/>
  <c r="Q38" i="44"/>
  <c r="Q9" i="44"/>
  <c r="V9" i="44" s="1"/>
  <c r="V70" i="44"/>
  <c r="S22" i="44"/>
  <c r="U39" i="44"/>
  <c r="P22" i="44"/>
  <c r="Q22" i="44" s="1"/>
  <c r="Q60" i="44"/>
  <c r="Q23" i="43"/>
  <c r="V23" i="43" s="1"/>
  <c r="T57" i="44"/>
  <c r="S25" i="44"/>
  <c r="P47" i="44"/>
  <c r="U47" i="44" s="1"/>
  <c r="Q24" i="44"/>
  <c r="V24" i="44" s="1"/>
  <c r="S19" i="44"/>
  <c r="O14" i="44"/>
  <c r="Q39" i="44"/>
  <c r="U38" i="44"/>
  <c r="U51" i="44"/>
  <c r="L51" i="44"/>
  <c r="U71" i="44"/>
  <c r="Q77" i="44"/>
  <c r="V77" i="44" s="1"/>
  <c r="U70" i="44"/>
  <c r="T51" i="44"/>
  <c r="Q28" i="44"/>
  <c r="V28" i="44" s="1"/>
  <c r="S35" i="44"/>
  <c r="L29" i="44"/>
  <c r="S10" i="44"/>
  <c r="T9" i="44"/>
  <c r="Q80" i="44"/>
  <c r="S18" i="44"/>
  <c r="P18" i="44"/>
  <c r="Q18" i="44" s="1"/>
  <c r="L42" i="44"/>
  <c r="O10" i="44"/>
  <c r="T10" i="44" s="1"/>
  <c r="Q69" i="44"/>
  <c r="V69" i="44" s="1"/>
  <c r="L72" i="44"/>
  <c r="V72" i="44" s="1"/>
  <c r="T18" i="44"/>
  <c r="Q40" i="44"/>
  <c r="T22" i="44"/>
  <c r="T73" i="44"/>
  <c r="Q25" i="43"/>
  <c r="V75" i="43"/>
  <c r="Q59" i="44"/>
  <c r="T24" i="44"/>
  <c r="U34" i="44"/>
  <c r="T28" i="44"/>
  <c r="U69" i="44"/>
  <c r="T69" i="44"/>
  <c r="L55" i="44"/>
  <c r="T35" i="44"/>
  <c r="T32" i="44"/>
  <c r="U59" i="44"/>
  <c r="T70" i="44"/>
  <c r="U40" i="44"/>
  <c r="U10" i="44"/>
  <c r="T38" i="44"/>
  <c r="U78" i="44"/>
  <c r="L78" i="44"/>
  <c r="V78" i="44" s="1"/>
  <c r="S55" i="44"/>
  <c r="P55" i="44"/>
  <c r="U55" i="44" s="1"/>
  <c r="O55" i="44"/>
  <c r="N67" i="44"/>
  <c r="N58" i="44"/>
  <c r="P43" i="44"/>
  <c r="U43" i="44" s="1"/>
  <c r="O43" i="44"/>
  <c r="S43" i="44"/>
  <c r="L23" i="44"/>
  <c r="O11" i="44"/>
  <c r="T11" i="44" s="1"/>
  <c r="P11" i="44"/>
  <c r="U11" i="44" s="1"/>
  <c r="N13" i="44"/>
  <c r="P68" i="44"/>
  <c r="U68" i="44" s="1"/>
  <c r="O68" i="44"/>
  <c r="T68" i="44" s="1"/>
  <c r="L49" i="44"/>
  <c r="S68" i="44"/>
  <c r="L37" i="44"/>
  <c r="L48" i="44"/>
  <c r="L11" i="44"/>
  <c r="L79" i="44"/>
  <c r="Q57" i="44"/>
  <c r="V57" i="44" s="1"/>
  <c r="L43" i="44"/>
  <c r="P64" i="44"/>
  <c r="U64" i="44" s="1"/>
  <c r="O64" i="44"/>
  <c r="T64" i="44" s="1"/>
  <c r="N41" i="44"/>
  <c r="N65" i="44"/>
  <c r="U73" i="44"/>
  <c r="O49" i="44"/>
  <c r="T49" i="44" s="1"/>
  <c r="P49" i="44"/>
  <c r="U49" i="44" s="1"/>
  <c r="N17" i="44"/>
  <c r="S50" i="44"/>
  <c r="P50" i="44"/>
  <c r="U50" i="44" s="1"/>
  <c r="O50" i="44"/>
  <c r="L60" i="44"/>
  <c r="T60" i="44"/>
  <c r="P79" i="44"/>
  <c r="U79" i="44" s="1"/>
  <c r="O79" i="44"/>
  <c r="T79" i="44" s="1"/>
  <c r="N62" i="44"/>
  <c r="L47" i="44"/>
  <c r="L36" i="44"/>
  <c r="N66" i="44"/>
  <c r="N42" i="44"/>
  <c r="N26" i="44"/>
  <c r="L19" i="44"/>
  <c r="T19" i="44"/>
  <c r="L35" i="44"/>
  <c r="N21" i="44"/>
  <c r="L22" i="44"/>
  <c r="U61" i="44"/>
  <c r="S8" i="44"/>
  <c r="P8" i="44"/>
  <c r="U8" i="44" s="1"/>
  <c r="O8" i="44"/>
  <c r="P29" i="44"/>
  <c r="U29" i="44" s="1"/>
  <c r="O29" i="44"/>
  <c r="T29" i="44" s="1"/>
  <c r="O7" i="44"/>
  <c r="T7" i="44" s="1"/>
  <c r="P7" i="44"/>
  <c r="U7" i="44" s="1"/>
  <c r="L76" i="44"/>
  <c r="U54" i="44"/>
  <c r="L54" i="44"/>
  <c r="V54" i="44" s="1"/>
  <c r="S49" i="44"/>
  <c r="P76" i="44"/>
  <c r="U76" i="44" s="1"/>
  <c r="O76" i="44"/>
  <c r="S76" i="44"/>
  <c r="S52" i="44"/>
  <c r="O52" i="44"/>
  <c r="T52" i="44" s="1"/>
  <c r="P52" i="44"/>
  <c r="U52" i="44" s="1"/>
  <c r="N45" i="44"/>
  <c r="L34" i="44"/>
  <c r="V34" i="44" s="1"/>
  <c r="L27" i="44"/>
  <c r="L45" i="44"/>
  <c r="N53" i="44"/>
  <c r="L46" i="44"/>
  <c r="O15" i="44"/>
  <c r="P15" i="44"/>
  <c r="U15" i="44" s="1"/>
  <c r="N46" i="44"/>
  <c r="P12" i="44"/>
  <c r="U12" i="44" s="1"/>
  <c r="S12" i="44"/>
  <c r="O12" i="44"/>
  <c r="L10" i="44"/>
  <c r="J81" i="44"/>
  <c r="L7" i="44"/>
  <c r="O37" i="44"/>
  <c r="P37" i="44"/>
  <c r="U37" i="44" s="1"/>
  <c r="L73" i="44"/>
  <c r="L39" i="44"/>
  <c r="P16" i="44"/>
  <c r="U16" i="44" s="1"/>
  <c r="O16" i="44"/>
  <c r="S16" i="44"/>
  <c r="L14" i="44"/>
  <c r="M81" i="44"/>
  <c r="S64" i="44"/>
  <c r="S63" i="44"/>
  <c r="P63" i="44"/>
  <c r="U63" i="44" s="1"/>
  <c r="O63" i="44"/>
  <c r="T63" i="44" s="1"/>
  <c r="L59" i="44"/>
  <c r="T77" i="44"/>
  <c r="Q73" i="44"/>
  <c r="L71" i="44"/>
  <c r="Q61" i="44"/>
  <c r="L56" i="44"/>
  <c r="L68" i="44"/>
  <c r="N48" i="44"/>
  <c r="S44" i="44"/>
  <c r="P44" i="44"/>
  <c r="U44" i="44" s="1"/>
  <c r="O44" i="44"/>
  <c r="U33" i="44"/>
  <c r="L33" i="44"/>
  <c r="V33" i="44" s="1"/>
  <c r="L62" i="44"/>
  <c r="N30" i="44"/>
  <c r="P74" i="44"/>
  <c r="U74" i="44" s="1"/>
  <c r="O74" i="44"/>
  <c r="T40" i="44"/>
  <c r="L40" i="44"/>
  <c r="O36" i="44"/>
  <c r="P36" i="44"/>
  <c r="U36" i="44" s="1"/>
  <c r="O23" i="44"/>
  <c r="P23" i="44"/>
  <c r="U23" i="44" s="1"/>
  <c r="L15" i="44"/>
  <c r="L32" i="44"/>
  <c r="O31" i="44"/>
  <c r="P31" i="44"/>
  <c r="U31" i="44" s="1"/>
  <c r="S29" i="44"/>
  <c r="O27" i="44"/>
  <c r="P27" i="44"/>
  <c r="U27" i="44" s="1"/>
  <c r="S27" i="44"/>
  <c r="P20" i="44"/>
  <c r="U20" i="44" s="1"/>
  <c r="S20" i="44"/>
  <c r="O20" i="44"/>
  <c r="L18" i="44"/>
  <c r="K81" i="44"/>
  <c r="O56" i="44"/>
  <c r="P56" i="44"/>
  <c r="U56" i="44" s="1"/>
  <c r="S79" i="44"/>
  <c r="P75" i="44"/>
  <c r="U75" i="44" s="1"/>
  <c r="O75" i="44"/>
  <c r="L26" i="44"/>
  <c r="T61" i="44"/>
  <c r="S11" i="44"/>
  <c r="L38" i="44"/>
  <c r="T40" i="43"/>
  <c r="T51" i="43"/>
  <c r="L58" i="43"/>
  <c r="T52" i="43"/>
  <c r="Q74" i="42"/>
  <c r="Q71" i="42"/>
  <c r="U57" i="43"/>
  <c r="U65" i="43"/>
  <c r="U64" i="43"/>
  <c r="T72" i="43"/>
  <c r="L64" i="43"/>
  <c r="V64" i="43" s="1"/>
  <c r="S31" i="43"/>
  <c r="T28" i="43"/>
  <c r="U63" i="43"/>
  <c r="V44" i="43"/>
  <c r="L59" i="43"/>
  <c r="L39" i="43"/>
  <c r="Q68" i="42"/>
  <c r="Q76" i="42"/>
  <c r="L49" i="43"/>
  <c r="Q65" i="43"/>
  <c r="V65" i="43" s="1"/>
  <c r="Q28" i="43"/>
  <c r="U69" i="43"/>
  <c r="Q63" i="43"/>
  <c r="T55" i="43"/>
  <c r="V40" i="43"/>
  <c r="T76" i="43"/>
  <c r="Q39" i="43"/>
  <c r="U75" i="43"/>
  <c r="L55" i="43"/>
  <c r="V55" i="43" s="1"/>
  <c r="V60" i="43"/>
  <c r="Q50" i="43"/>
  <c r="V50" i="43" s="1"/>
  <c r="U50" i="43"/>
  <c r="Q70" i="42"/>
  <c r="L69" i="43"/>
  <c r="V69" i="43" s="1"/>
  <c r="T60" i="43"/>
  <c r="O48" i="43"/>
  <c r="T48" i="43" s="1"/>
  <c r="L30" i="43"/>
  <c r="L24" i="43"/>
  <c r="Q63" i="42"/>
  <c r="L76" i="43"/>
  <c r="V76" i="43" s="1"/>
  <c r="L54" i="43"/>
  <c r="T77" i="43"/>
  <c r="L74" i="43"/>
  <c r="V74" i="43" s="1"/>
  <c r="L78" i="43"/>
  <c r="T61" i="43"/>
  <c r="U25" i="43"/>
  <c r="U56" i="43"/>
  <c r="L63" i="43"/>
  <c r="T44" i="43"/>
  <c r="U34" i="43"/>
  <c r="L31" i="43"/>
  <c r="U11" i="43"/>
  <c r="P36" i="43"/>
  <c r="U36" i="43" s="1"/>
  <c r="T68" i="43"/>
  <c r="U67" i="43"/>
  <c r="O36" i="43"/>
  <c r="T36" i="43" s="1"/>
  <c r="Q51" i="43"/>
  <c r="V51" i="43" s="1"/>
  <c r="Q20" i="43"/>
  <c r="V20" i="43" s="1"/>
  <c r="Q16" i="43"/>
  <c r="V16" i="43" s="1"/>
  <c r="O43" i="43"/>
  <c r="T43" i="43" s="1"/>
  <c r="P43" i="43"/>
  <c r="U43" i="43" s="1"/>
  <c r="Q78" i="42"/>
  <c r="Q78" i="43"/>
  <c r="P48" i="43"/>
  <c r="U48" i="43" s="1"/>
  <c r="U33" i="43"/>
  <c r="U16" i="43"/>
  <c r="T31" i="43"/>
  <c r="U23" i="43"/>
  <c r="Q12" i="43"/>
  <c r="V12" i="43" s="1"/>
  <c r="T20" i="43"/>
  <c r="L28" i="43"/>
  <c r="T74" i="43"/>
  <c r="Q11" i="43"/>
  <c r="V11" i="43" s="1"/>
  <c r="O37" i="43"/>
  <c r="P37" i="43"/>
  <c r="U37" i="43" s="1"/>
  <c r="Q57" i="43"/>
  <c r="V57" i="43" s="1"/>
  <c r="O19" i="43"/>
  <c r="P19" i="43"/>
  <c r="U19" i="43" s="1"/>
  <c r="Q59" i="42"/>
  <c r="Q75" i="42"/>
  <c r="O79" i="43"/>
  <c r="T79" i="43" s="1"/>
  <c r="P79" i="43"/>
  <c r="U79" i="43" s="1"/>
  <c r="L73" i="43"/>
  <c r="V73" i="43" s="1"/>
  <c r="T73" i="43"/>
  <c r="Q79" i="42"/>
  <c r="Q72" i="43"/>
  <c r="V72" i="43" s="1"/>
  <c r="Q52" i="43"/>
  <c r="V52" i="43" s="1"/>
  <c r="L37" i="43"/>
  <c r="U78" i="43"/>
  <c r="N58" i="43"/>
  <c r="N46" i="43"/>
  <c r="L42" i="43"/>
  <c r="O54" i="43"/>
  <c r="P54" i="43"/>
  <c r="U54" i="43" s="1"/>
  <c r="V38" i="43"/>
  <c r="N18" i="43"/>
  <c r="L77" i="43"/>
  <c r="V77" i="43" s="1"/>
  <c r="N53" i="43"/>
  <c r="P41" i="43"/>
  <c r="U41" i="43" s="1"/>
  <c r="O41" i="43"/>
  <c r="T41" i="43" s="1"/>
  <c r="L35" i="43"/>
  <c r="Q24" i="43"/>
  <c r="K81" i="43"/>
  <c r="S30" i="43"/>
  <c r="P17" i="43"/>
  <c r="U17" i="43" s="1"/>
  <c r="O17" i="43"/>
  <c r="P9" i="43"/>
  <c r="U9" i="43" s="1"/>
  <c r="O9" i="43"/>
  <c r="T9" i="43" s="1"/>
  <c r="T12" i="43"/>
  <c r="L33" i="43"/>
  <c r="V33" i="43" s="1"/>
  <c r="Q54" i="42"/>
  <c r="Q55" i="42"/>
  <c r="S71" i="43"/>
  <c r="P71" i="43"/>
  <c r="U71" i="43" s="1"/>
  <c r="O71" i="43"/>
  <c r="Q67" i="43"/>
  <c r="V67" i="43" s="1"/>
  <c r="T63" i="43"/>
  <c r="L61" i="43"/>
  <c r="V61" i="43" s="1"/>
  <c r="T78" i="43"/>
  <c r="S41" i="43"/>
  <c r="L56" i="43"/>
  <c r="V56" i="43" s="1"/>
  <c r="U38" i="43"/>
  <c r="L34" i="43"/>
  <c r="V34" i="43" s="1"/>
  <c r="S17" i="43"/>
  <c r="L43" i="43"/>
  <c r="N26" i="43"/>
  <c r="L18" i="43"/>
  <c r="T39" i="43"/>
  <c r="P29" i="43"/>
  <c r="U29" i="43" s="1"/>
  <c r="S29" i="43"/>
  <c r="O29" i="43"/>
  <c r="T29" i="43" s="1"/>
  <c r="T25" i="43"/>
  <c r="N22" i="43"/>
  <c r="L19" i="43"/>
  <c r="L26" i="43"/>
  <c r="U32" i="43"/>
  <c r="L32" i="43"/>
  <c r="V32" i="43" s="1"/>
  <c r="P70" i="43"/>
  <c r="U70" i="43" s="1"/>
  <c r="O70" i="43"/>
  <c r="T70" i="43" s="1"/>
  <c r="S70" i="43"/>
  <c r="L41" i="43"/>
  <c r="N10" i="43"/>
  <c r="P7" i="43"/>
  <c r="O7" i="43"/>
  <c r="T7" i="43" s="1"/>
  <c r="S7" i="43"/>
  <c r="L22" i="43"/>
  <c r="L15" i="43"/>
  <c r="V15" i="43" s="1"/>
  <c r="U15" i="43"/>
  <c r="L10" i="43"/>
  <c r="N45" i="43"/>
  <c r="O35" i="43"/>
  <c r="T35" i="43" s="1"/>
  <c r="P35" i="43"/>
  <c r="U35" i="43" s="1"/>
  <c r="L25" i="43"/>
  <c r="N21" i="43"/>
  <c r="J81" i="43"/>
  <c r="L7" i="43"/>
  <c r="L62" i="43"/>
  <c r="P59" i="43"/>
  <c r="U59" i="43" s="1"/>
  <c r="O59" i="43"/>
  <c r="N47" i="43"/>
  <c r="L79" i="43"/>
  <c r="L68" i="43"/>
  <c r="V68" i="43" s="1"/>
  <c r="P62" i="43"/>
  <c r="U62" i="43" s="1"/>
  <c r="S62" i="43"/>
  <c r="O62" i="43"/>
  <c r="O30" i="43"/>
  <c r="T30" i="43" s="1"/>
  <c r="P30" i="43"/>
  <c r="U30" i="43" s="1"/>
  <c r="M81" i="43"/>
  <c r="L27" i="43"/>
  <c r="O66" i="43"/>
  <c r="P66" i="43"/>
  <c r="U66" i="43" s="1"/>
  <c r="S66" i="43"/>
  <c r="L48" i="43"/>
  <c r="L36" i="43"/>
  <c r="N14" i="43"/>
  <c r="S8" i="43"/>
  <c r="P8" i="43"/>
  <c r="U8" i="43" s="1"/>
  <c r="O8" i="43"/>
  <c r="T8" i="43" s="1"/>
  <c r="O49" i="43"/>
  <c r="T49" i="43" s="1"/>
  <c r="P49" i="43"/>
  <c r="N42" i="43"/>
  <c r="U39" i="43"/>
  <c r="P27" i="43"/>
  <c r="U27" i="43" s="1"/>
  <c r="O27" i="43"/>
  <c r="L14" i="43"/>
  <c r="P13" i="43"/>
  <c r="U13" i="43" s="1"/>
  <c r="O13" i="43"/>
  <c r="T15" i="43"/>
  <c r="R76" i="43" l="1"/>
  <c r="U31" i="43"/>
  <c r="Q14" i="44"/>
  <c r="V14" i="44" s="1"/>
  <c r="U32" i="44"/>
  <c r="U35" i="44"/>
  <c r="Q10" i="44"/>
  <c r="V10" i="44" s="1"/>
  <c r="R10" i="44" s="1"/>
  <c r="R75" i="43"/>
  <c r="R72" i="44"/>
  <c r="Q25" i="44"/>
  <c r="V25" i="44" s="1"/>
  <c r="R25" i="44" s="1"/>
  <c r="Q47" i="44"/>
  <c r="V47" i="44" s="1"/>
  <c r="R47" i="44" s="1"/>
  <c r="R52" i="43"/>
  <c r="R57" i="44"/>
  <c r="V39" i="44"/>
  <c r="R39" i="44" s="1"/>
  <c r="V38" i="44"/>
  <c r="R38" i="44" s="1"/>
  <c r="V71" i="44"/>
  <c r="R71" i="44" s="1"/>
  <c r="Q74" i="44"/>
  <c r="V74" i="44" s="1"/>
  <c r="U18" i="44"/>
  <c r="R28" i="44"/>
  <c r="Q23" i="44"/>
  <c r="V23" i="44" s="1"/>
  <c r="V19" i="44"/>
  <c r="U19" i="44"/>
  <c r="V61" i="44"/>
  <c r="R61" i="44" s="1"/>
  <c r="V60" i="44"/>
  <c r="R60" i="44" s="1"/>
  <c r="V51" i="44"/>
  <c r="R51" i="44" s="1"/>
  <c r="R9" i="44"/>
  <c r="U22" i="44"/>
  <c r="R34" i="44"/>
  <c r="Q50" i="44"/>
  <c r="V50" i="44" s="1"/>
  <c r="R24" i="44"/>
  <c r="V25" i="43"/>
  <c r="R25" i="43" s="1"/>
  <c r="T14" i="44"/>
  <c r="V22" i="44"/>
  <c r="R70" i="44"/>
  <c r="R40" i="43"/>
  <c r="R69" i="44"/>
  <c r="V18" i="44"/>
  <c r="V40" i="44"/>
  <c r="R40" i="44" s="1"/>
  <c r="R33" i="44"/>
  <c r="R77" i="44"/>
  <c r="V73" i="44"/>
  <c r="R73" i="44" s="1"/>
  <c r="V35" i="44"/>
  <c r="Q55" i="44"/>
  <c r="V55" i="44" s="1"/>
  <c r="R78" i="44"/>
  <c r="V32" i="44"/>
  <c r="Q68" i="44"/>
  <c r="V68" i="44" s="1"/>
  <c r="R68" i="44" s="1"/>
  <c r="Q36" i="44"/>
  <c r="V36" i="44" s="1"/>
  <c r="V59" i="44"/>
  <c r="R59" i="44" s="1"/>
  <c r="Q15" i="44"/>
  <c r="V15" i="44" s="1"/>
  <c r="T36" i="44"/>
  <c r="Q43" i="44"/>
  <c r="V43" i="44" s="1"/>
  <c r="Q49" i="44"/>
  <c r="V49" i="44" s="1"/>
  <c r="R49" i="44" s="1"/>
  <c r="Q52" i="44"/>
  <c r="V52" i="44" s="1"/>
  <c r="R52" i="44" s="1"/>
  <c r="Q76" i="44"/>
  <c r="V76" i="44" s="1"/>
  <c r="R54" i="44"/>
  <c r="Q11" i="44"/>
  <c r="V11" i="44" s="1"/>
  <c r="R11" i="44" s="1"/>
  <c r="T55" i="44"/>
  <c r="T75" i="44"/>
  <c r="Q75" i="44"/>
  <c r="V75" i="44" s="1"/>
  <c r="T44" i="44"/>
  <c r="Q44" i="44"/>
  <c r="V44" i="44" s="1"/>
  <c r="T12" i="44"/>
  <c r="Q12" i="44"/>
  <c r="V12" i="44" s="1"/>
  <c r="N81" i="44"/>
  <c r="O42" i="44"/>
  <c r="T42" i="44" s="1"/>
  <c r="P42" i="44"/>
  <c r="U42" i="44" s="1"/>
  <c r="S42" i="44"/>
  <c r="P65" i="44"/>
  <c r="U65" i="44" s="1"/>
  <c r="O65" i="44"/>
  <c r="T65" i="44" s="1"/>
  <c r="S65" i="44"/>
  <c r="O58" i="44"/>
  <c r="T58" i="44" s="1"/>
  <c r="P58" i="44"/>
  <c r="U58" i="44" s="1"/>
  <c r="S58" i="44"/>
  <c r="Q56" i="44"/>
  <c r="V56" i="44" s="1"/>
  <c r="T15" i="44"/>
  <c r="Q64" i="44"/>
  <c r="V64" i="44" s="1"/>
  <c r="R64" i="44" s="1"/>
  <c r="T37" i="44"/>
  <c r="Q37" i="44"/>
  <c r="V37" i="44" s="1"/>
  <c r="P17" i="44"/>
  <c r="U17" i="44" s="1"/>
  <c r="S17" i="44"/>
  <c r="O17" i="44"/>
  <c r="T17" i="44" s="1"/>
  <c r="T50" i="44"/>
  <c r="S13" i="44"/>
  <c r="P13" i="44"/>
  <c r="U13" i="44" s="1"/>
  <c r="O13" i="44"/>
  <c r="T13" i="44" s="1"/>
  <c r="R65" i="43"/>
  <c r="V39" i="43"/>
  <c r="R39" i="43" s="1"/>
  <c r="T27" i="44"/>
  <c r="Q27" i="44"/>
  <c r="V27" i="44" s="1"/>
  <c r="O30" i="44"/>
  <c r="T30" i="44" s="1"/>
  <c r="P30" i="44"/>
  <c r="U30" i="44" s="1"/>
  <c r="S30" i="44"/>
  <c r="Q63" i="44"/>
  <c r="V63" i="44" s="1"/>
  <c r="R63" i="44" s="1"/>
  <c r="T16" i="44"/>
  <c r="Q16" i="44"/>
  <c r="V16" i="44" s="1"/>
  <c r="P45" i="44"/>
  <c r="U45" i="44" s="1"/>
  <c r="O45" i="44"/>
  <c r="S45" i="44"/>
  <c r="Q7" i="44"/>
  <c r="T43" i="44"/>
  <c r="T74" i="44"/>
  <c r="O48" i="44"/>
  <c r="T48" i="44" s="1"/>
  <c r="P48" i="44"/>
  <c r="U48" i="44" s="1"/>
  <c r="S48" i="44"/>
  <c r="T8" i="44"/>
  <c r="Q8" i="44"/>
  <c r="V8" i="44" s="1"/>
  <c r="P67" i="44"/>
  <c r="U67" i="44" s="1"/>
  <c r="O67" i="44"/>
  <c r="T67" i="44" s="1"/>
  <c r="S67" i="44"/>
  <c r="L81" i="44"/>
  <c r="P46" i="44"/>
  <c r="U46" i="44" s="1"/>
  <c r="O46" i="44"/>
  <c r="T46" i="44" s="1"/>
  <c r="S46" i="44"/>
  <c r="P53" i="44"/>
  <c r="U53" i="44" s="1"/>
  <c r="O53" i="44"/>
  <c r="T53" i="44" s="1"/>
  <c r="S53" i="44"/>
  <c r="S21" i="44"/>
  <c r="P21" i="44"/>
  <c r="U21" i="44" s="1"/>
  <c r="O21" i="44"/>
  <c r="T21" i="44" s="1"/>
  <c r="P62" i="44"/>
  <c r="U62" i="44" s="1"/>
  <c r="O62" i="44"/>
  <c r="T62" i="44" s="1"/>
  <c r="S62" i="44"/>
  <c r="Q79" i="44"/>
  <c r="V79" i="44" s="1"/>
  <c r="R79" i="44" s="1"/>
  <c r="R55" i="43"/>
  <c r="T20" i="44"/>
  <c r="Q20" i="44"/>
  <c r="V20" i="44" s="1"/>
  <c r="T31" i="44"/>
  <c r="Q31" i="44"/>
  <c r="V31" i="44" s="1"/>
  <c r="T56" i="44"/>
  <c r="T76" i="44"/>
  <c r="Q29" i="44"/>
  <c r="V29" i="44" s="1"/>
  <c r="R29" i="44" s="1"/>
  <c r="O26" i="44"/>
  <c r="P26" i="44"/>
  <c r="U26" i="44" s="1"/>
  <c r="S26" i="44"/>
  <c r="P66" i="44"/>
  <c r="U66" i="44" s="1"/>
  <c r="O66" i="44"/>
  <c r="S66" i="44"/>
  <c r="P41" i="44"/>
  <c r="U41" i="44" s="1"/>
  <c r="O41" i="44"/>
  <c r="S41" i="44"/>
  <c r="T23" i="44"/>
  <c r="R67" i="43"/>
  <c r="R57" i="43"/>
  <c r="R51" i="43"/>
  <c r="R32" i="43"/>
  <c r="R69" i="43"/>
  <c r="R72" i="43"/>
  <c r="R64" i="43"/>
  <c r="R50" i="43"/>
  <c r="R20" i="43"/>
  <c r="R38" i="43"/>
  <c r="V31" i="43"/>
  <c r="R23" i="43"/>
  <c r="V78" i="43"/>
  <c r="R78" i="43" s="1"/>
  <c r="R33" i="43"/>
  <c r="Q17" i="43"/>
  <c r="V17" i="43" s="1"/>
  <c r="R44" i="43"/>
  <c r="V24" i="43"/>
  <c r="R24" i="43" s="1"/>
  <c r="V63" i="43"/>
  <c r="R63" i="43" s="1"/>
  <c r="R68" i="43"/>
  <c r="R15" i="43"/>
  <c r="R34" i="43"/>
  <c r="R73" i="43"/>
  <c r="V28" i="43"/>
  <c r="R28" i="43" s="1"/>
  <c r="R60" i="43"/>
  <c r="R77" i="43"/>
  <c r="Q59" i="43"/>
  <c r="V59" i="43" s="1"/>
  <c r="Q71" i="43"/>
  <c r="V71" i="43" s="1"/>
  <c r="Q41" i="43"/>
  <c r="V41" i="43" s="1"/>
  <c r="R41" i="43" s="1"/>
  <c r="Q9" i="43"/>
  <c r="V9" i="43" s="1"/>
  <c r="R9" i="43" s="1"/>
  <c r="R74" i="43"/>
  <c r="R16" i="43"/>
  <c r="Q27" i="43"/>
  <c r="V27" i="43" s="1"/>
  <c r="Q49" i="43"/>
  <c r="V49" i="43" s="1"/>
  <c r="R56" i="43"/>
  <c r="R61" i="43"/>
  <c r="R11" i="43"/>
  <c r="R12" i="43"/>
  <c r="Q43" i="43"/>
  <c r="V43" i="43" s="1"/>
  <c r="R43" i="43" s="1"/>
  <c r="Q30" i="43"/>
  <c r="V30" i="43" s="1"/>
  <c r="R30" i="43" s="1"/>
  <c r="Q54" i="43"/>
  <c r="V54" i="43" s="1"/>
  <c r="T59" i="43"/>
  <c r="Q37" i="43"/>
  <c r="V37" i="43" s="1"/>
  <c r="T37" i="43"/>
  <c r="Q48" i="43"/>
  <c r="V48" i="43" s="1"/>
  <c r="R48" i="43" s="1"/>
  <c r="Q62" i="43"/>
  <c r="V62" i="43" s="1"/>
  <c r="Q35" i="43"/>
  <c r="V35" i="43" s="1"/>
  <c r="R35" i="43" s="1"/>
  <c r="Q36" i="43"/>
  <c r="V36" i="43" s="1"/>
  <c r="R36" i="43" s="1"/>
  <c r="Q19" i="43"/>
  <c r="V19" i="43" s="1"/>
  <c r="T19" i="43"/>
  <c r="T13" i="43"/>
  <c r="Q13" i="43"/>
  <c r="V13" i="43" s="1"/>
  <c r="O10" i="43"/>
  <c r="T10" i="43" s="1"/>
  <c r="P10" i="43"/>
  <c r="U10" i="43" s="1"/>
  <c r="S10" i="43"/>
  <c r="O42" i="43"/>
  <c r="P42" i="43"/>
  <c r="U42" i="43" s="1"/>
  <c r="S42" i="43"/>
  <c r="P47" i="43"/>
  <c r="U47" i="43" s="1"/>
  <c r="O47" i="43"/>
  <c r="S47" i="43"/>
  <c r="P21" i="43"/>
  <c r="U21" i="43" s="1"/>
  <c r="O21" i="43"/>
  <c r="T21" i="43" s="1"/>
  <c r="S21" i="43"/>
  <c r="Q29" i="43"/>
  <c r="V29" i="43" s="1"/>
  <c r="R29" i="43" s="1"/>
  <c r="L81" i="43"/>
  <c r="N81" i="43"/>
  <c r="T54" i="43"/>
  <c r="T17" i="43"/>
  <c r="Q66" i="43"/>
  <c r="V66" i="43" s="1"/>
  <c r="T66" i="43"/>
  <c r="U49" i="43"/>
  <c r="O22" i="43"/>
  <c r="P22" i="43"/>
  <c r="U22" i="43" s="1"/>
  <c r="S22" i="43"/>
  <c r="O26" i="43"/>
  <c r="P26" i="43"/>
  <c r="U26" i="43" s="1"/>
  <c r="S26" i="43"/>
  <c r="T27" i="43"/>
  <c r="O53" i="43"/>
  <c r="S53" i="43"/>
  <c r="P53" i="43"/>
  <c r="U53" i="43" s="1"/>
  <c r="P46" i="43"/>
  <c r="U46" i="43" s="1"/>
  <c r="O46" i="43"/>
  <c r="S46" i="43"/>
  <c r="T71" i="43"/>
  <c r="Q79" i="43"/>
  <c r="V79" i="43" s="1"/>
  <c r="R79" i="43" s="1"/>
  <c r="O18" i="43"/>
  <c r="T18" i="43" s="1"/>
  <c r="P18" i="43"/>
  <c r="U18" i="43" s="1"/>
  <c r="S18" i="43"/>
  <c r="P58" i="43"/>
  <c r="U58" i="43" s="1"/>
  <c r="O58" i="43"/>
  <c r="T58" i="43" s="1"/>
  <c r="S58" i="43"/>
  <c r="Q70" i="43"/>
  <c r="V70" i="43" s="1"/>
  <c r="R70" i="43" s="1"/>
  <c r="O14" i="43"/>
  <c r="T14" i="43" s="1"/>
  <c r="P14" i="43"/>
  <c r="U14" i="43" s="1"/>
  <c r="S14" i="43"/>
  <c r="T62" i="43"/>
  <c r="P45" i="43"/>
  <c r="U45" i="43" s="1"/>
  <c r="O45" i="43"/>
  <c r="S45" i="43"/>
  <c r="Q7" i="43"/>
  <c r="U7" i="43"/>
  <c r="Q8" i="43"/>
  <c r="V8" i="43" s="1"/>
  <c r="R8" i="43" s="1"/>
  <c r="R31" i="43" l="1"/>
  <c r="R32" i="44"/>
  <c r="R35" i="44"/>
  <c r="R22" i="44"/>
  <c r="R50" i="44"/>
  <c r="R12" i="44"/>
  <c r="R19" i="44"/>
  <c r="R18" i="44"/>
  <c r="R27" i="44"/>
  <c r="R44" i="44"/>
  <c r="R74" i="44"/>
  <c r="R14" i="44"/>
  <c r="R55" i="44"/>
  <c r="R17" i="43"/>
  <c r="R36" i="44"/>
  <c r="R43" i="44"/>
  <c r="R8" i="44"/>
  <c r="R20" i="44"/>
  <c r="R16" i="44"/>
  <c r="Q53" i="44"/>
  <c r="V53" i="44" s="1"/>
  <c r="R53" i="44" s="1"/>
  <c r="R23" i="44"/>
  <c r="Q62" i="44"/>
  <c r="V62" i="44" s="1"/>
  <c r="R62" i="44" s="1"/>
  <c r="U81" i="44"/>
  <c r="R76" i="44"/>
  <c r="Q42" i="44"/>
  <c r="V42" i="44" s="1"/>
  <c r="R42" i="44" s="1"/>
  <c r="R75" i="44"/>
  <c r="Q58" i="44"/>
  <c r="V58" i="44" s="1"/>
  <c r="R58" i="44" s="1"/>
  <c r="R15" i="44"/>
  <c r="R56" i="44"/>
  <c r="Q13" i="44"/>
  <c r="V13" i="44" s="1"/>
  <c r="R13" i="44" s="1"/>
  <c r="T66" i="44"/>
  <c r="Q66" i="44"/>
  <c r="V66" i="44" s="1"/>
  <c r="T26" i="44"/>
  <c r="Q26" i="44"/>
  <c r="V26" i="44" s="1"/>
  <c r="P81" i="44"/>
  <c r="Q46" i="44"/>
  <c r="V46" i="44" s="1"/>
  <c r="R46" i="44" s="1"/>
  <c r="R31" i="44"/>
  <c r="Q65" i="44"/>
  <c r="V65" i="44" s="1"/>
  <c r="R65" i="44" s="1"/>
  <c r="O81" i="44"/>
  <c r="T45" i="44"/>
  <c r="Q45" i="44"/>
  <c r="V45" i="44" s="1"/>
  <c r="S81" i="44"/>
  <c r="R37" i="44"/>
  <c r="Q48" i="44"/>
  <c r="V48" i="44" s="1"/>
  <c r="R48" i="44" s="1"/>
  <c r="T41" i="44"/>
  <c r="Q41" i="44"/>
  <c r="V41" i="44" s="1"/>
  <c r="Q67" i="44"/>
  <c r="V67" i="44" s="1"/>
  <c r="R67" i="44" s="1"/>
  <c r="Q17" i="44"/>
  <c r="V17" i="44" s="1"/>
  <c r="R17" i="44" s="1"/>
  <c r="Q21" i="44"/>
  <c r="V21" i="44" s="1"/>
  <c r="R21" i="44" s="1"/>
  <c r="Q30" i="44"/>
  <c r="V30" i="44" s="1"/>
  <c r="R30" i="44" s="1"/>
  <c r="V7" i="44"/>
  <c r="Q21" i="43"/>
  <c r="V21" i="43" s="1"/>
  <c r="R21" i="43" s="1"/>
  <c r="R59" i="43"/>
  <c r="R71" i="43"/>
  <c r="R49" i="43"/>
  <c r="Q10" i="43"/>
  <c r="V10" i="43" s="1"/>
  <c r="R10" i="43" s="1"/>
  <c r="R54" i="43"/>
  <c r="Q58" i="43"/>
  <c r="V58" i="43" s="1"/>
  <c r="R58" i="43" s="1"/>
  <c r="R37" i="43"/>
  <c r="R62" i="43"/>
  <c r="R19" i="43"/>
  <c r="R66" i="43"/>
  <c r="R13" i="43"/>
  <c r="U81" i="43"/>
  <c r="T45" i="43"/>
  <c r="Q45" i="43"/>
  <c r="V45" i="43" s="1"/>
  <c r="P81" i="43"/>
  <c r="T26" i="43"/>
  <c r="Q26" i="43"/>
  <c r="V26" i="43" s="1"/>
  <c r="Q22" i="43"/>
  <c r="V22" i="43" s="1"/>
  <c r="T22" i="43"/>
  <c r="S81" i="43"/>
  <c r="T47" i="43"/>
  <c r="Q47" i="43"/>
  <c r="V47" i="43" s="1"/>
  <c r="T46" i="43"/>
  <c r="Q46" i="43"/>
  <c r="V46" i="43" s="1"/>
  <c r="T53" i="43"/>
  <c r="Q53" i="43"/>
  <c r="V53" i="43" s="1"/>
  <c r="Q18" i="43"/>
  <c r="V18" i="43" s="1"/>
  <c r="R18" i="43" s="1"/>
  <c r="R27" i="43"/>
  <c r="O81" i="43"/>
  <c r="V7" i="43"/>
  <c r="T42" i="43"/>
  <c r="Q42" i="43"/>
  <c r="V42" i="43" s="1"/>
  <c r="Q14" i="43"/>
  <c r="V14" i="43" s="1"/>
  <c r="R14" i="43" s="1"/>
  <c r="R26" i="44" l="1"/>
  <c r="R41" i="44"/>
  <c r="R45" i="44"/>
  <c r="T81" i="44"/>
  <c r="R66" i="44"/>
  <c r="V81" i="44"/>
  <c r="R7" i="44"/>
  <c r="Q81" i="44"/>
  <c r="R46" i="43"/>
  <c r="R26" i="43"/>
  <c r="R53" i="43"/>
  <c r="R47" i="43"/>
  <c r="T81" i="43"/>
  <c r="R22" i="43"/>
  <c r="R45" i="43"/>
  <c r="R42" i="43"/>
  <c r="Q81" i="43"/>
  <c r="V81" i="43"/>
  <c r="R7" i="43"/>
  <c r="R81" i="44" l="1"/>
  <c r="R81" i="43"/>
  <c r="H81" i="42" l="1"/>
  <c r="D81" i="42"/>
  <c r="C81" i="42"/>
  <c r="I80" i="42"/>
  <c r="K80" i="42" s="1"/>
  <c r="G80" i="42"/>
  <c r="I79" i="42"/>
  <c r="J79" i="42" s="1"/>
  <c r="I78" i="42"/>
  <c r="K78" i="42" s="1"/>
  <c r="I77" i="42"/>
  <c r="I76" i="42"/>
  <c r="J76" i="42" s="1"/>
  <c r="I75" i="42"/>
  <c r="I74" i="42"/>
  <c r="J74" i="42" s="1"/>
  <c r="I73" i="42"/>
  <c r="I72" i="42"/>
  <c r="J72" i="42" s="1"/>
  <c r="I71" i="42"/>
  <c r="I70" i="42"/>
  <c r="J70" i="42" s="1"/>
  <c r="I69" i="42"/>
  <c r="I68" i="42"/>
  <c r="J68" i="42" s="1"/>
  <c r="T68" i="42" s="1"/>
  <c r="I67" i="42"/>
  <c r="E67" i="42"/>
  <c r="M67" i="42" s="1"/>
  <c r="N67" i="42" s="1"/>
  <c r="I66" i="42"/>
  <c r="E66" i="42"/>
  <c r="M66" i="42" s="1"/>
  <c r="I65" i="42"/>
  <c r="E65" i="42"/>
  <c r="M65" i="42" s="1"/>
  <c r="N65" i="42" s="1"/>
  <c r="I64" i="42"/>
  <c r="I63" i="42"/>
  <c r="I62" i="42"/>
  <c r="J62" i="42" s="1"/>
  <c r="E62" i="42"/>
  <c r="M62" i="42" s="1"/>
  <c r="N62" i="42" s="1"/>
  <c r="I61" i="42"/>
  <c r="S61" i="42" s="1"/>
  <c r="I60" i="42"/>
  <c r="S60" i="42" s="1"/>
  <c r="I59" i="42"/>
  <c r="I58" i="42"/>
  <c r="K58" i="42" s="1"/>
  <c r="E58" i="42"/>
  <c r="M58" i="42" s="1"/>
  <c r="N58" i="42" s="1"/>
  <c r="I57" i="42"/>
  <c r="J57" i="42" s="1"/>
  <c r="I56" i="42"/>
  <c r="J56" i="42" s="1"/>
  <c r="T56" i="42" s="1"/>
  <c r="I55" i="42"/>
  <c r="S55" i="42" s="1"/>
  <c r="I54" i="42"/>
  <c r="J54" i="42" s="1"/>
  <c r="I53" i="42"/>
  <c r="E53" i="42"/>
  <c r="I52" i="42"/>
  <c r="J52" i="42" s="1"/>
  <c r="E52" i="42"/>
  <c r="F52" i="42" s="1"/>
  <c r="I51" i="42"/>
  <c r="G51" i="42"/>
  <c r="E51" i="42"/>
  <c r="F51" i="42" s="1"/>
  <c r="I50" i="42"/>
  <c r="J50" i="42" s="1"/>
  <c r="G50" i="42"/>
  <c r="E50" i="42"/>
  <c r="M50" i="42" s="1"/>
  <c r="I49" i="42"/>
  <c r="J49" i="42" s="1"/>
  <c r="E49" i="42"/>
  <c r="I48" i="42"/>
  <c r="J48" i="42" s="1"/>
  <c r="G48" i="42"/>
  <c r="E48" i="42"/>
  <c r="M48" i="42" s="1"/>
  <c r="I47" i="42"/>
  <c r="E47" i="42"/>
  <c r="M47" i="42" s="1"/>
  <c r="N47" i="42" s="1"/>
  <c r="O47" i="42" s="1"/>
  <c r="I46" i="42"/>
  <c r="E46" i="42"/>
  <c r="M46" i="42" s="1"/>
  <c r="I45" i="42"/>
  <c r="G45" i="42"/>
  <c r="E45" i="42"/>
  <c r="F45" i="42" s="1"/>
  <c r="I44" i="42"/>
  <c r="J44" i="42" s="1"/>
  <c r="G44" i="42"/>
  <c r="E44" i="42"/>
  <c r="F44" i="42" s="1"/>
  <c r="I43" i="42"/>
  <c r="J43" i="42" s="1"/>
  <c r="G43" i="42"/>
  <c r="E43" i="42"/>
  <c r="M43" i="42" s="1"/>
  <c r="N43" i="42" s="1"/>
  <c r="I42" i="42"/>
  <c r="J42" i="42" s="1"/>
  <c r="G42" i="42"/>
  <c r="E42" i="42"/>
  <c r="M42" i="42" s="1"/>
  <c r="I41" i="42"/>
  <c r="E41" i="42"/>
  <c r="F41" i="42" s="1"/>
  <c r="N40" i="42"/>
  <c r="O40" i="42" s="1"/>
  <c r="I40" i="42"/>
  <c r="E40" i="42"/>
  <c r="F40" i="42" s="1"/>
  <c r="I39" i="42"/>
  <c r="J39" i="42" s="1"/>
  <c r="E39" i="42"/>
  <c r="I38" i="42"/>
  <c r="J38" i="42" s="1"/>
  <c r="E38" i="42"/>
  <c r="M38" i="42" s="1"/>
  <c r="I37" i="42"/>
  <c r="J37" i="42" s="1"/>
  <c r="E37" i="42"/>
  <c r="M37" i="42" s="1"/>
  <c r="I36" i="42"/>
  <c r="J36" i="42" s="1"/>
  <c r="E36" i="42"/>
  <c r="M36" i="42" s="1"/>
  <c r="I35" i="42"/>
  <c r="J35" i="42" s="1"/>
  <c r="E35" i="42"/>
  <c r="I34" i="42"/>
  <c r="J34" i="42" s="1"/>
  <c r="E34" i="42"/>
  <c r="M34" i="42" s="1"/>
  <c r="I33" i="42"/>
  <c r="J33" i="42" s="1"/>
  <c r="E33" i="42"/>
  <c r="M33" i="42" s="1"/>
  <c r="I32" i="42"/>
  <c r="J32" i="42" s="1"/>
  <c r="E32" i="42"/>
  <c r="M32" i="42" s="1"/>
  <c r="I31" i="42"/>
  <c r="J31" i="42" s="1"/>
  <c r="E31" i="42"/>
  <c r="I30" i="42"/>
  <c r="J30" i="42" s="1"/>
  <c r="G30" i="42"/>
  <c r="E30" i="42"/>
  <c r="M30" i="42" s="1"/>
  <c r="N30" i="42" s="1"/>
  <c r="I29" i="42"/>
  <c r="G29" i="42"/>
  <c r="E29" i="42"/>
  <c r="F29" i="42" s="1"/>
  <c r="I28" i="42"/>
  <c r="G28" i="42"/>
  <c r="E28" i="42"/>
  <c r="F28" i="42" s="1"/>
  <c r="I27" i="42"/>
  <c r="J27" i="42" s="1"/>
  <c r="G27" i="42"/>
  <c r="E27" i="42"/>
  <c r="M27" i="42" s="1"/>
  <c r="N27" i="42" s="1"/>
  <c r="P27" i="42" s="1"/>
  <c r="I26" i="42"/>
  <c r="J26" i="42" s="1"/>
  <c r="G26" i="42"/>
  <c r="E26" i="42"/>
  <c r="F26" i="42" s="1"/>
  <c r="I25" i="42"/>
  <c r="G25" i="42"/>
  <c r="E25" i="42"/>
  <c r="F25" i="42" s="1"/>
  <c r="I24" i="42"/>
  <c r="J24" i="42" s="1"/>
  <c r="G24" i="42"/>
  <c r="E24" i="42"/>
  <c r="F24" i="42" s="1"/>
  <c r="I23" i="42"/>
  <c r="J23" i="42" s="1"/>
  <c r="G23" i="42"/>
  <c r="E23" i="42"/>
  <c r="M23" i="42" s="1"/>
  <c r="N23" i="42" s="1"/>
  <c r="I22" i="42"/>
  <c r="J22" i="42" s="1"/>
  <c r="G22" i="42"/>
  <c r="E22" i="42"/>
  <c r="M22" i="42" s="1"/>
  <c r="N22" i="42" s="1"/>
  <c r="P22" i="42" s="1"/>
  <c r="I21" i="42"/>
  <c r="G21" i="42"/>
  <c r="E21" i="42"/>
  <c r="F21" i="42" s="1"/>
  <c r="I20" i="42"/>
  <c r="K20" i="42" s="1"/>
  <c r="G20" i="42"/>
  <c r="E20" i="42"/>
  <c r="I19" i="42"/>
  <c r="G19" i="42"/>
  <c r="E19" i="42"/>
  <c r="M19" i="42" s="1"/>
  <c r="N19" i="42" s="1"/>
  <c r="P19" i="42" s="1"/>
  <c r="I18" i="42"/>
  <c r="G18" i="42"/>
  <c r="E18" i="42"/>
  <c r="M18" i="42" s="1"/>
  <c r="N18" i="42" s="1"/>
  <c r="I17" i="42"/>
  <c r="J17" i="42" s="1"/>
  <c r="G17" i="42"/>
  <c r="E17" i="42"/>
  <c r="M17" i="42" s="1"/>
  <c r="N17" i="42" s="1"/>
  <c r="I16" i="42"/>
  <c r="G16" i="42"/>
  <c r="E16" i="42"/>
  <c r="F16" i="42" s="1"/>
  <c r="I15" i="42"/>
  <c r="G15" i="42"/>
  <c r="E15" i="42"/>
  <c r="F15" i="42" s="1"/>
  <c r="I14" i="42"/>
  <c r="K14" i="42" s="1"/>
  <c r="G14" i="42"/>
  <c r="E14" i="42"/>
  <c r="M14" i="42" s="1"/>
  <c r="I13" i="42"/>
  <c r="J13" i="42" s="1"/>
  <c r="G13" i="42"/>
  <c r="E13" i="42"/>
  <c r="M13" i="42" s="1"/>
  <c r="I12" i="42"/>
  <c r="G12" i="42"/>
  <c r="E12" i="42"/>
  <c r="F12" i="42" s="1"/>
  <c r="I11" i="42"/>
  <c r="G11" i="42"/>
  <c r="E11" i="42"/>
  <c r="F11" i="42" s="1"/>
  <c r="I10" i="42"/>
  <c r="K10" i="42" s="1"/>
  <c r="G10" i="42"/>
  <c r="E10" i="42"/>
  <c r="M10" i="42" s="1"/>
  <c r="I9" i="42"/>
  <c r="J9" i="42" s="1"/>
  <c r="G9" i="42"/>
  <c r="E9" i="42"/>
  <c r="M9" i="42" s="1"/>
  <c r="I8" i="42"/>
  <c r="G8" i="42"/>
  <c r="E8" i="42"/>
  <c r="F8" i="42" s="1"/>
  <c r="I7" i="42"/>
  <c r="J7" i="42" s="1"/>
  <c r="G7" i="42"/>
  <c r="E7" i="42"/>
  <c r="F7" i="42" s="1"/>
  <c r="M54" i="40"/>
  <c r="N54" i="40" s="1"/>
  <c r="O54" i="40" s="1"/>
  <c r="M55" i="40"/>
  <c r="N55" i="40" s="1"/>
  <c r="M56" i="40"/>
  <c r="N56" i="40" s="1"/>
  <c r="M57" i="40"/>
  <c r="N57" i="40" s="1"/>
  <c r="P57" i="40" s="1"/>
  <c r="M59" i="40"/>
  <c r="N59" i="40" s="1"/>
  <c r="M60" i="40"/>
  <c r="N60" i="40" s="1"/>
  <c r="O60" i="40" s="1"/>
  <c r="M61" i="40"/>
  <c r="N61" i="40" s="1"/>
  <c r="P61" i="40" s="1"/>
  <c r="M63" i="40"/>
  <c r="N63" i="40" s="1"/>
  <c r="M64" i="40"/>
  <c r="N64" i="40" s="1"/>
  <c r="P64" i="40" s="1"/>
  <c r="M68" i="40"/>
  <c r="N68" i="40" s="1"/>
  <c r="O68" i="40" s="1"/>
  <c r="M69" i="40"/>
  <c r="N69" i="40" s="1"/>
  <c r="P69" i="40" s="1"/>
  <c r="M70" i="40"/>
  <c r="N70" i="40" s="1"/>
  <c r="O70" i="40" s="1"/>
  <c r="M71" i="40"/>
  <c r="N71" i="40" s="1"/>
  <c r="M72" i="40"/>
  <c r="N72" i="40" s="1"/>
  <c r="P72" i="40" s="1"/>
  <c r="M73" i="40"/>
  <c r="N73" i="40" s="1"/>
  <c r="P73" i="40" s="1"/>
  <c r="M74" i="40"/>
  <c r="N74" i="40" s="1"/>
  <c r="O74" i="40" s="1"/>
  <c r="M75" i="40"/>
  <c r="N75" i="40" s="1"/>
  <c r="M76" i="40"/>
  <c r="N76" i="40" s="1"/>
  <c r="M77" i="40"/>
  <c r="N77" i="40" s="1"/>
  <c r="P77" i="40" s="1"/>
  <c r="M78" i="40"/>
  <c r="N78" i="40" s="1"/>
  <c r="O78" i="40" s="1"/>
  <c r="M79" i="40"/>
  <c r="N79" i="40" s="1"/>
  <c r="M80" i="40"/>
  <c r="N80" i="40" s="1"/>
  <c r="P80" i="40" s="1"/>
  <c r="E60" i="5"/>
  <c r="F60" i="5" s="1"/>
  <c r="E61" i="5"/>
  <c r="F61" i="5" s="1"/>
  <c r="E62" i="5"/>
  <c r="F62" i="5" s="1"/>
  <c r="E63" i="5"/>
  <c r="F63" i="5" s="1"/>
  <c r="E64" i="5"/>
  <c r="F64" i="5" s="1"/>
  <c r="E65" i="5"/>
  <c r="F65" i="5" s="1"/>
  <c r="E66" i="5"/>
  <c r="F66" i="5" s="1"/>
  <c r="E67" i="5"/>
  <c r="F67" i="5" s="1"/>
  <c r="E68" i="5"/>
  <c r="F68" i="5" s="1"/>
  <c r="E69" i="5"/>
  <c r="F69" i="5" s="1"/>
  <c r="E70" i="5"/>
  <c r="F70" i="5" s="1"/>
  <c r="E71" i="5"/>
  <c r="F71" i="5" s="1"/>
  <c r="E72" i="5"/>
  <c r="F72" i="5" s="1"/>
  <c r="E73" i="5"/>
  <c r="F73" i="5" s="1"/>
  <c r="E74" i="5"/>
  <c r="F74" i="5" s="1"/>
  <c r="E75" i="5"/>
  <c r="F75" i="5" s="1"/>
  <c r="E76" i="5"/>
  <c r="F76" i="5" s="1"/>
  <c r="E77" i="5"/>
  <c r="F77" i="5" s="1"/>
  <c r="E78" i="5"/>
  <c r="F78" i="5" s="1"/>
  <c r="E79" i="5"/>
  <c r="F79" i="5" s="1"/>
  <c r="E48" i="5"/>
  <c r="F48" i="5" s="1"/>
  <c r="E47" i="5"/>
  <c r="F47" i="5" s="1"/>
  <c r="E43" i="5"/>
  <c r="F43" i="5" s="1"/>
  <c r="E39" i="5"/>
  <c r="F39" i="5" s="1"/>
  <c r="E40" i="5"/>
  <c r="F40" i="5" s="1"/>
  <c r="E41" i="5"/>
  <c r="F41" i="5" s="1"/>
  <c r="E38" i="5"/>
  <c r="F38" i="5" s="1"/>
  <c r="E53" i="5"/>
  <c r="F53" i="5" s="1"/>
  <c r="E57" i="5"/>
  <c r="L57" i="5" s="1"/>
  <c r="I81" i="41"/>
  <c r="L71" i="5" l="1"/>
  <c r="E81" i="42"/>
  <c r="F81" i="42" s="1"/>
  <c r="L70" i="5"/>
  <c r="L67" i="5"/>
  <c r="L78" i="5"/>
  <c r="L64" i="5"/>
  <c r="L60" i="5"/>
  <c r="L73" i="5"/>
  <c r="L76" i="5"/>
  <c r="P40" i="42"/>
  <c r="K56" i="42"/>
  <c r="U56" i="42" s="1"/>
  <c r="S40" i="42"/>
  <c r="L75" i="5"/>
  <c r="L68" i="5"/>
  <c r="K32" i="42"/>
  <c r="L32" i="42" s="1"/>
  <c r="L79" i="5"/>
  <c r="K68" i="42"/>
  <c r="L68" i="42" s="1"/>
  <c r="V68" i="42" s="1"/>
  <c r="L65" i="5"/>
  <c r="L62" i="5"/>
  <c r="K27" i="42"/>
  <c r="U27" i="42" s="1"/>
  <c r="F42" i="42"/>
  <c r="O76" i="40"/>
  <c r="P76" i="40"/>
  <c r="F57" i="5"/>
  <c r="F9" i="42"/>
  <c r="M12" i="42"/>
  <c r="N12" i="42" s="1"/>
  <c r="O12" i="42" s="1"/>
  <c r="K23" i="42"/>
  <c r="L23" i="42" s="1"/>
  <c r="M29" i="42"/>
  <c r="N29" i="42" s="1"/>
  <c r="S29" i="42" s="1"/>
  <c r="M52" i="42"/>
  <c r="N52" i="42" s="1"/>
  <c r="S56" i="42"/>
  <c r="F67" i="42"/>
  <c r="K76" i="42"/>
  <c r="L76" i="42" s="1"/>
  <c r="V76" i="42" s="1"/>
  <c r="L63" i="5"/>
  <c r="F18" i="42"/>
  <c r="L72" i="5"/>
  <c r="P68" i="40"/>
  <c r="Q68" i="40" s="1"/>
  <c r="P60" i="40"/>
  <c r="Q60" i="40" s="1"/>
  <c r="M8" i="42"/>
  <c r="N8" i="42" s="1"/>
  <c r="O8" i="42" s="1"/>
  <c r="F22" i="42"/>
  <c r="F30" i="42"/>
  <c r="O18" i="42"/>
  <c r="P18" i="42"/>
  <c r="O30" i="42"/>
  <c r="T30" i="42" s="1"/>
  <c r="P30" i="42"/>
  <c r="M16" i="42"/>
  <c r="N16" i="42" s="1"/>
  <c r="S16" i="42" s="1"/>
  <c r="L53" i="5"/>
  <c r="O77" i="40"/>
  <c r="Q77" i="40" s="1"/>
  <c r="O69" i="40"/>
  <c r="Q69" i="40" s="1"/>
  <c r="O61" i="40"/>
  <c r="Q61" i="40" s="1"/>
  <c r="K9" i="42"/>
  <c r="L9" i="42" s="1"/>
  <c r="J10" i="42"/>
  <c r="L10" i="42" s="1"/>
  <c r="J20" i="42"/>
  <c r="L20" i="42" s="1"/>
  <c r="F23" i="42"/>
  <c r="M25" i="42"/>
  <c r="N25" i="42" s="1"/>
  <c r="O25" i="42" s="1"/>
  <c r="F27" i="42"/>
  <c r="K31" i="42"/>
  <c r="L31" i="42" s="1"/>
  <c r="F34" i="42"/>
  <c r="Q40" i="42"/>
  <c r="M41" i="42"/>
  <c r="N41" i="42" s="1"/>
  <c r="S41" i="42" s="1"/>
  <c r="F46" i="42"/>
  <c r="F47" i="42"/>
  <c r="F48" i="42"/>
  <c r="M51" i="42"/>
  <c r="N51" i="42" s="1"/>
  <c r="S51" i="42" s="1"/>
  <c r="F53" i="42"/>
  <c r="M53" i="42"/>
  <c r="N53" i="42" s="1"/>
  <c r="O65" i="42"/>
  <c r="P65" i="42"/>
  <c r="F66" i="42"/>
  <c r="S68" i="42"/>
  <c r="O58" i="42"/>
  <c r="P58" i="42"/>
  <c r="O62" i="42"/>
  <c r="P62" i="42"/>
  <c r="N66" i="42"/>
  <c r="S66" i="42" s="1"/>
  <c r="L74" i="5"/>
  <c r="L69" i="5"/>
  <c r="L66" i="5"/>
  <c r="L61" i="5"/>
  <c r="P56" i="40"/>
  <c r="G81" i="42"/>
  <c r="F13" i="42"/>
  <c r="F17" i="42"/>
  <c r="F19" i="42"/>
  <c r="M21" i="42"/>
  <c r="N21" i="42" s="1"/>
  <c r="O21" i="42" s="1"/>
  <c r="M26" i="42"/>
  <c r="N26" i="42" s="1"/>
  <c r="S26" i="42" s="1"/>
  <c r="K40" i="42"/>
  <c r="U40" i="42" s="1"/>
  <c r="M45" i="42"/>
  <c r="N45" i="42" s="1"/>
  <c r="K49" i="42"/>
  <c r="L49" i="42" s="1"/>
  <c r="J58" i="42"/>
  <c r="L58" i="42" s="1"/>
  <c r="K60" i="42"/>
  <c r="U60" i="42" s="1"/>
  <c r="K62" i="42"/>
  <c r="L62" i="42" s="1"/>
  <c r="F65" i="42"/>
  <c r="L77" i="5"/>
  <c r="O80" i="40"/>
  <c r="Q80" i="40" s="1"/>
  <c r="O73" i="40"/>
  <c r="Q73" i="40" s="1"/>
  <c r="O72" i="40"/>
  <c r="Q72" i="40" s="1"/>
  <c r="O64" i="40"/>
  <c r="Q64" i="40" s="1"/>
  <c r="O57" i="40"/>
  <c r="Q57" i="40" s="1"/>
  <c r="O56" i="40"/>
  <c r="M15" i="42"/>
  <c r="N15" i="42" s="1"/>
  <c r="P15" i="42" s="1"/>
  <c r="K33" i="42"/>
  <c r="L33" i="42" s="1"/>
  <c r="K34" i="42"/>
  <c r="L34" i="42" s="1"/>
  <c r="F38" i="42"/>
  <c r="K39" i="42"/>
  <c r="L39" i="42" s="1"/>
  <c r="S57" i="42"/>
  <c r="O67" i="42"/>
  <c r="P67" i="42"/>
  <c r="K72" i="42"/>
  <c r="L72" i="42" s="1"/>
  <c r="J80" i="42"/>
  <c r="L80" i="42" s="1"/>
  <c r="K13" i="42"/>
  <c r="L13" i="42" s="1"/>
  <c r="J14" i="42"/>
  <c r="L14" i="42" s="1"/>
  <c r="J19" i="42"/>
  <c r="S22" i="42"/>
  <c r="S27" i="42"/>
  <c r="K30" i="42"/>
  <c r="L30" i="42" s="1"/>
  <c r="S30" i="42"/>
  <c r="K37" i="42"/>
  <c r="L37" i="42" s="1"/>
  <c r="K38" i="42"/>
  <c r="L38" i="42" s="1"/>
  <c r="K42" i="42"/>
  <c r="L42" i="42" s="1"/>
  <c r="K48" i="42"/>
  <c r="L48" i="42" s="1"/>
  <c r="J61" i="42"/>
  <c r="T61" i="42" s="1"/>
  <c r="K19" i="42"/>
  <c r="U19" i="42" s="1"/>
  <c r="K22" i="42"/>
  <c r="L22" i="42" s="1"/>
  <c r="K26" i="42"/>
  <c r="L26" i="42" s="1"/>
  <c r="K35" i="42"/>
  <c r="L35" i="42" s="1"/>
  <c r="K36" i="42"/>
  <c r="L36" i="42" s="1"/>
  <c r="K43" i="42"/>
  <c r="L43" i="42" s="1"/>
  <c r="K50" i="42"/>
  <c r="L50" i="42" s="1"/>
  <c r="K55" i="42"/>
  <c r="U55" i="42" s="1"/>
  <c r="K61" i="42"/>
  <c r="U61" i="42" s="1"/>
  <c r="K70" i="42"/>
  <c r="L70" i="42" s="1"/>
  <c r="K74" i="42"/>
  <c r="U74" i="42" s="1"/>
  <c r="J78" i="42"/>
  <c r="J15" i="42"/>
  <c r="K15" i="42"/>
  <c r="F10" i="42"/>
  <c r="K11" i="42"/>
  <c r="P43" i="42"/>
  <c r="S43" i="42"/>
  <c r="O43" i="42"/>
  <c r="T43" i="42" s="1"/>
  <c r="S76" i="42"/>
  <c r="N9" i="42"/>
  <c r="N10" i="42"/>
  <c r="J11" i="42"/>
  <c r="N13" i="42"/>
  <c r="N14" i="42"/>
  <c r="O17" i="42"/>
  <c r="T17" i="42" s="1"/>
  <c r="P17" i="42"/>
  <c r="M20" i="42"/>
  <c r="F20" i="42"/>
  <c r="K28" i="42"/>
  <c r="J28" i="42"/>
  <c r="M31" i="42"/>
  <c r="F31" i="42"/>
  <c r="M39" i="42"/>
  <c r="F39" i="42"/>
  <c r="N42" i="42"/>
  <c r="M49" i="42"/>
  <c r="F49" i="42"/>
  <c r="J18" i="42"/>
  <c r="S18" i="42"/>
  <c r="K18" i="42"/>
  <c r="P23" i="42"/>
  <c r="S23" i="42"/>
  <c r="O23" i="42"/>
  <c r="M35" i="42"/>
  <c r="F35" i="42"/>
  <c r="N46" i="42"/>
  <c r="S46" i="42" s="1"/>
  <c r="K53" i="42"/>
  <c r="J53" i="42"/>
  <c r="I81" i="42"/>
  <c r="K7" i="42"/>
  <c r="F14" i="42"/>
  <c r="M7" i="42"/>
  <c r="K8" i="42"/>
  <c r="J8" i="42"/>
  <c r="M11" i="42"/>
  <c r="K12" i="42"/>
  <c r="J12" i="42"/>
  <c r="S21" i="42"/>
  <c r="K21" i="42"/>
  <c r="J21" i="42"/>
  <c r="S72" i="42"/>
  <c r="U72" i="42"/>
  <c r="S19" i="42"/>
  <c r="M24" i="42"/>
  <c r="K41" i="42"/>
  <c r="J41" i="42"/>
  <c r="K45" i="42"/>
  <c r="J45" i="42"/>
  <c r="S71" i="42"/>
  <c r="K71" i="42"/>
  <c r="J71" i="42"/>
  <c r="S75" i="42"/>
  <c r="K75" i="42"/>
  <c r="J75" i="42"/>
  <c r="J16" i="42"/>
  <c r="S17" i="42"/>
  <c r="K17" i="42"/>
  <c r="O19" i="42"/>
  <c r="T19" i="42" s="1"/>
  <c r="O22" i="42"/>
  <c r="T22" i="42" s="1"/>
  <c r="O27" i="42"/>
  <c r="T27" i="42" s="1"/>
  <c r="M28" i="42"/>
  <c r="K29" i="42"/>
  <c r="J29" i="42"/>
  <c r="F32" i="42"/>
  <c r="N33" i="42"/>
  <c r="F36" i="42"/>
  <c r="N37" i="42"/>
  <c r="K46" i="42"/>
  <c r="J46" i="42"/>
  <c r="P47" i="42"/>
  <c r="Q47" i="42" s="1"/>
  <c r="N48" i="42"/>
  <c r="F50" i="42"/>
  <c r="K51" i="42"/>
  <c r="K63" i="42"/>
  <c r="S63" i="42"/>
  <c r="S65" i="42"/>
  <c r="K65" i="42"/>
  <c r="J65" i="42"/>
  <c r="S70" i="42"/>
  <c r="T72" i="42"/>
  <c r="S74" i="42"/>
  <c r="T76" i="42"/>
  <c r="K25" i="42"/>
  <c r="J25" i="42"/>
  <c r="N32" i="42"/>
  <c r="N36" i="42"/>
  <c r="M44" i="42"/>
  <c r="K66" i="42"/>
  <c r="J66" i="42"/>
  <c r="K16" i="42"/>
  <c r="K24" i="42"/>
  <c r="L24" i="42" s="1"/>
  <c r="F33" i="42"/>
  <c r="N34" i="42"/>
  <c r="F37" i="42"/>
  <c r="N38" i="42"/>
  <c r="F43" i="42"/>
  <c r="K44" i="42"/>
  <c r="S47" i="42"/>
  <c r="K47" i="42"/>
  <c r="J47" i="42"/>
  <c r="N50" i="42"/>
  <c r="J51" i="42"/>
  <c r="K52" i="42"/>
  <c r="T57" i="42"/>
  <c r="J63" i="42"/>
  <c r="S69" i="42"/>
  <c r="K69" i="42"/>
  <c r="J69" i="42"/>
  <c r="T70" i="42"/>
  <c r="S73" i="42"/>
  <c r="K73" i="42"/>
  <c r="U73" i="42" s="1"/>
  <c r="J73" i="42"/>
  <c r="T73" i="42" s="1"/>
  <c r="T74" i="42"/>
  <c r="S77" i="42"/>
  <c r="K77" i="42"/>
  <c r="U77" i="42" s="1"/>
  <c r="J77" i="42"/>
  <c r="F58" i="42"/>
  <c r="S67" i="42"/>
  <c r="K67" i="42"/>
  <c r="J67" i="42"/>
  <c r="J40" i="42"/>
  <c r="S54" i="42"/>
  <c r="K54" i="42"/>
  <c r="K57" i="42"/>
  <c r="U57" i="42" s="1"/>
  <c r="K59" i="42"/>
  <c r="S59" i="42"/>
  <c r="J59" i="42"/>
  <c r="F62" i="42"/>
  <c r="S64" i="42"/>
  <c r="K64" i="42"/>
  <c r="J64" i="42"/>
  <c r="S79" i="42"/>
  <c r="K79" i="42"/>
  <c r="L79" i="42" s="1"/>
  <c r="J55" i="42"/>
  <c r="J60" i="42"/>
  <c r="O75" i="40"/>
  <c r="P75" i="40"/>
  <c r="O59" i="40"/>
  <c r="P59" i="40"/>
  <c r="O79" i="40"/>
  <c r="P79" i="40"/>
  <c r="O71" i="40"/>
  <c r="P71" i="40"/>
  <c r="O63" i="40"/>
  <c r="P63" i="40"/>
  <c r="O55" i="40"/>
  <c r="P55" i="40"/>
  <c r="P78" i="40"/>
  <c r="Q78" i="40" s="1"/>
  <c r="P74" i="40"/>
  <c r="Q74" i="40" s="1"/>
  <c r="P70" i="40"/>
  <c r="Q70" i="40" s="1"/>
  <c r="P54" i="40"/>
  <c r="Q54" i="40" s="1"/>
  <c r="Q56" i="40" l="1"/>
  <c r="U68" i="42"/>
  <c r="R68" i="42" s="1"/>
  <c r="P21" i="42"/>
  <c r="Q21" i="42" s="1"/>
  <c r="T25" i="42"/>
  <c r="T21" i="42"/>
  <c r="Q59" i="40"/>
  <c r="Q76" i="40"/>
  <c r="Q63" i="40"/>
  <c r="Q79" i="40"/>
  <c r="L56" i="42"/>
  <c r="V56" i="42" s="1"/>
  <c r="R56" i="42" s="1"/>
  <c r="Q22" i="42"/>
  <c r="V22" i="42" s="1"/>
  <c r="U23" i="42"/>
  <c r="L46" i="42"/>
  <c r="L53" i="42"/>
  <c r="L27" i="42"/>
  <c r="L67" i="42"/>
  <c r="Q27" i="42"/>
  <c r="U70" i="42"/>
  <c r="Q62" i="42"/>
  <c r="V62" i="42" s="1"/>
  <c r="Q71" i="40"/>
  <c r="P25" i="42"/>
  <c r="Q25" i="42" s="1"/>
  <c r="Q18" i="42"/>
  <c r="L69" i="42"/>
  <c r="V69" i="42" s="1"/>
  <c r="S25" i="42"/>
  <c r="S12" i="42"/>
  <c r="P12" i="42"/>
  <c r="Q12" i="42" s="1"/>
  <c r="P8" i="42"/>
  <c r="Q8" i="42" s="1"/>
  <c r="T65" i="42"/>
  <c r="L41" i="42"/>
  <c r="S8" i="42"/>
  <c r="U18" i="42"/>
  <c r="Q65" i="42"/>
  <c r="L61" i="42"/>
  <c r="V61" i="42" s="1"/>
  <c r="R61" i="42" s="1"/>
  <c r="L75" i="42"/>
  <c r="V75" i="42" s="1"/>
  <c r="L19" i="42"/>
  <c r="Q30" i="42"/>
  <c r="V30" i="42" s="1"/>
  <c r="U43" i="42"/>
  <c r="U22" i="42"/>
  <c r="Q55" i="40"/>
  <c r="T18" i="42"/>
  <c r="L11" i="42"/>
  <c r="S15" i="42"/>
  <c r="P66" i="42"/>
  <c r="U66" i="42" s="1"/>
  <c r="O66" i="42"/>
  <c r="Q58" i="42"/>
  <c r="O45" i="42"/>
  <c r="T45" i="42" s="1"/>
  <c r="P45" i="42"/>
  <c r="U45" i="42" s="1"/>
  <c r="Q75" i="40"/>
  <c r="L63" i="42"/>
  <c r="V63" i="42" s="1"/>
  <c r="L29" i="42"/>
  <c r="L71" i="42"/>
  <c r="V71" i="42" s="1"/>
  <c r="S45" i="42"/>
  <c r="Q23" i="42"/>
  <c r="V23" i="42" s="1"/>
  <c r="O15" i="42"/>
  <c r="Q15" i="42" s="1"/>
  <c r="Q67" i="42"/>
  <c r="O26" i="42"/>
  <c r="P26" i="42"/>
  <c r="U26" i="42" s="1"/>
  <c r="O53" i="42"/>
  <c r="T53" i="42" s="1"/>
  <c r="P53" i="42"/>
  <c r="U53" i="42" s="1"/>
  <c r="O41" i="42"/>
  <c r="T41" i="42" s="1"/>
  <c r="P41" i="42"/>
  <c r="U30" i="42"/>
  <c r="L74" i="42"/>
  <c r="V74" i="42" s="1"/>
  <c r="R74" i="42" s="1"/>
  <c r="U65" i="42"/>
  <c r="T23" i="42"/>
  <c r="Q19" i="42"/>
  <c r="U76" i="42"/>
  <c r="R76" i="42" s="1"/>
  <c r="V72" i="42"/>
  <c r="R72" i="42" s="1"/>
  <c r="L73" i="42"/>
  <c r="V73" i="42" s="1"/>
  <c r="R73" i="42" s="1"/>
  <c r="Q43" i="42"/>
  <c r="V43" i="42" s="1"/>
  <c r="U78" i="42"/>
  <c r="S78" i="42"/>
  <c r="L18" i="42"/>
  <c r="L78" i="42"/>
  <c r="T78" i="42"/>
  <c r="L60" i="42"/>
  <c r="V60" i="42" s="1"/>
  <c r="T60" i="42"/>
  <c r="S62" i="42"/>
  <c r="U62" i="42"/>
  <c r="T62" i="42"/>
  <c r="P52" i="42"/>
  <c r="U52" i="42" s="1"/>
  <c r="O52" i="42"/>
  <c r="T52" i="42" s="1"/>
  <c r="O29" i="42"/>
  <c r="T29" i="42" s="1"/>
  <c r="P29" i="42"/>
  <c r="U29" i="42" s="1"/>
  <c r="K81" i="42"/>
  <c r="N35" i="42"/>
  <c r="P13" i="42"/>
  <c r="U13" i="42" s="1"/>
  <c r="O13" i="42"/>
  <c r="T13" i="42" s="1"/>
  <c r="S13" i="42"/>
  <c r="V79" i="42"/>
  <c r="T79" i="42"/>
  <c r="L55" i="42"/>
  <c r="V55" i="42" s="1"/>
  <c r="T55" i="42"/>
  <c r="T69" i="42"/>
  <c r="P36" i="42"/>
  <c r="U36" i="42" s="1"/>
  <c r="O36" i="42"/>
  <c r="S36" i="42"/>
  <c r="L45" i="42"/>
  <c r="P42" i="42"/>
  <c r="U42" i="42" s="1"/>
  <c r="O42" i="42"/>
  <c r="S42" i="42"/>
  <c r="N20" i="42"/>
  <c r="P14" i="42"/>
  <c r="U14" i="42" s="1"/>
  <c r="S14" i="42"/>
  <c r="O14" i="42"/>
  <c r="T14" i="42" s="1"/>
  <c r="L15" i="42"/>
  <c r="L57" i="42"/>
  <c r="U67" i="42"/>
  <c r="L77" i="42"/>
  <c r="V77" i="42" s="1"/>
  <c r="U69" i="42"/>
  <c r="L65" i="42"/>
  <c r="S52" i="42"/>
  <c r="U47" i="42"/>
  <c r="S38" i="42"/>
  <c r="P38" i="42"/>
  <c r="U38" i="42" s="1"/>
  <c r="O38" i="42"/>
  <c r="L66" i="42"/>
  <c r="N44" i="42"/>
  <c r="U17" i="42"/>
  <c r="L17" i="42"/>
  <c r="T75" i="42"/>
  <c r="T71" i="42"/>
  <c r="N24" i="42"/>
  <c r="M81" i="42"/>
  <c r="N7" i="42"/>
  <c r="L7" i="42"/>
  <c r="S53" i="42"/>
  <c r="O46" i="42"/>
  <c r="P46" i="42"/>
  <c r="U46" i="42" s="1"/>
  <c r="O9" i="42"/>
  <c r="S9" i="42"/>
  <c r="P9" i="42"/>
  <c r="U9" i="42" s="1"/>
  <c r="T54" i="42"/>
  <c r="L25" i="42"/>
  <c r="P51" i="42"/>
  <c r="U51" i="42" s="1"/>
  <c r="O51" i="42"/>
  <c r="U15" i="42"/>
  <c r="T40" i="42"/>
  <c r="L40" i="42"/>
  <c r="V40" i="42" s="1"/>
  <c r="P32" i="42"/>
  <c r="U32" i="42" s="1"/>
  <c r="O32" i="42"/>
  <c r="T32" i="42" s="1"/>
  <c r="S32" i="42"/>
  <c r="U63" i="42"/>
  <c r="S48" i="42"/>
  <c r="P48" i="42"/>
  <c r="U48" i="42" s="1"/>
  <c r="O48" i="42"/>
  <c r="T48" i="42" s="1"/>
  <c r="O16" i="42"/>
  <c r="T16" i="42" s="1"/>
  <c r="P16" i="42"/>
  <c r="U16" i="42" s="1"/>
  <c r="T12" i="42"/>
  <c r="L12" i="42"/>
  <c r="N49" i="42"/>
  <c r="V70" i="42"/>
  <c r="T59" i="42"/>
  <c r="L59" i="42"/>
  <c r="V59" i="42" s="1"/>
  <c r="U54" i="42"/>
  <c r="P50" i="42"/>
  <c r="U50" i="42" s="1"/>
  <c r="S50" i="42"/>
  <c r="O50" i="42"/>
  <c r="T50" i="42" s="1"/>
  <c r="T47" i="42"/>
  <c r="L47" i="42"/>
  <c r="V47" i="42" s="1"/>
  <c r="N28" i="42"/>
  <c r="L16" i="42"/>
  <c r="J81" i="42"/>
  <c r="L64" i="42"/>
  <c r="U59" i="42"/>
  <c r="L54" i="42"/>
  <c r="T77" i="42"/>
  <c r="T63" i="42"/>
  <c r="L52" i="42"/>
  <c r="L44" i="42"/>
  <c r="S34" i="42"/>
  <c r="P34" i="42"/>
  <c r="U34" i="42" s="1"/>
  <c r="O34" i="42"/>
  <c r="U64" i="42"/>
  <c r="L51" i="42"/>
  <c r="O37" i="42"/>
  <c r="S37" i="42"/>
  <c r="P37" i="42"/>
  <c r="U37" i="42" s="1"/>
  <c r="O33" i="42"/>
  <c r="S33" i="42"/>
  <c r="P33" i="42"/>
  <c r="U33" i="42" s="1"/>
  <c r="U75" i="42"/>
  <c r="U71" i="42"/>
  <c r="L21" i="42"/>
  <c r="N11" i="42"/>
  <c r="T8" i="42"/>
  <c r="L8" i="42"/>
  <c r="N39" i="42"/>
  <c r="N31" i="42"/>
  <c r="L28" i="42"/>
  <c r="Q17" i="42"/>
  <c r="P10" i="42"/>
  <c r="U10" i="42" s="1"/>
  <c r="O10" i="42"/>
  <c r="T10" i="42" s="1"/>
  <c r="S10" i="42"/>
  <c r="T67" i="42"/>
  <c r="R43" i="42" l="1"/>
  <c r="V27" i="42"/>
  <c r="R27" i="42" s="1"/>
  <c r="V21" i="42"/>
  <c r="U21" i="42"/>
  <c r="Q66" i="42"/>
  <c r="V66" i="42" s="1"/>
  <c r="V12" i="42"/>
  <c r="V25" i="42"/>
  <c r="U8" i="42"/>
  <c r="Q51" i="42"/>
  <c r="V51" i="42" s="1"/>
  <c r="R70" i="42"/>
  <c r="V18" i="42"/>
  <c r="R18" i="42" s="1"/>
  <c r="R77" i="42"/>
  <c r="V65" i="42"/>
  <c r="R65" i="42" s="1"/>
  <c r="V19" i="42"/>
  <c r="R19" i="42" s="1"/>
  <c r="V8" i="42"/>
  <c r="Q29" i="42"/>
  <c r="V29" i="42" s="1"/>
  <c r="R29" i="42" s="1"/>
  <c r="U25" i="42"/>
  <c r="U12" i="42"/>
  <c r="R22" i="42"/>
  <c r="T15" i="42"/>
  <c r="Q53" i="42"/>
  <c r="V53" i="42" s="1"/>
  <c r="R53" i="42" s="1"/>
  <c r="R75" i="42"/>
  <c r="Q41" i="42"/>
  <c r="V41" i="42" s="1"/>
  <c r="R59" i="42"/>
  <c r="Q16" i="42"/>
  <c r="V16" i="42" s="1"/>
  <c r="R16" i="42" s="1"/>
  <c r="Q45" i="42"/>
  <c r="V45" i="42" s="1"/>
  <c r="R45" i="42" s="1"/>
  <c r="R23" i="42"/>
  <c r="R47" i="42"/>
  <c r="V15" i="42"/>
  <c r="T26" i="42"/>
  <c r="Q26" i="42"/>
  <c r="V26" i="42" s="1"/>
  <c r="R30" i="42"/>
  <c r="T66" i="42"/>
  <c r="R40" i="42"/>
  <c r="U41" i="42"/>
  <c r="R69" i="42"/>
  <c r="R63" i="42"/>
  <c r="R71" i="42"/>
  <c r="V78" i="42"/>
  <c r="R78" i="42" s="1"/>
  <c r="T64" i="42"/>
  <c r="V17" i="42"/>
  <c r="R17" i="42" s="1"/>
  <c r="Q10" i="42"/>
  <c r="V10" i="42" s="1"/>
  <c r="R10" i="42" s="1"/>
  <c r="Q32" i="42"/>
  <c r="V32" i="42" s="1"/>
  <c r="R32" i="42" s="1"/>
  <c r="U79" i="42"/>
  <c r="R79" i="42" s="1"/>
  <c r="Q52" i="42"/>
  <c r="V52" i="42" s="1"/>
  <c r="R52" i="42" s="1"/>
  <c r="T36" i="42"/>
  <c r="Q36" i="42"/>
  <c r="V36" i="42" s="1"/>
  <c r="R62" i="42"/>
  <c r="Q33" i="42"/>
  <c r="V33" i="42" s="1"/>
  <c r="T33" i="42"/>
  <c r="U58" i="42"/>
  <c r="T58" i="42"/>
  <c r="S58" i="42"/>
  <c r="S35" i="42"/>
  <c r="P35" i="42"/>
  <c r="U35" i="42" s="1"/>
  <c r="O35" i="42"/>
  <c r="T51" i="42"/>
  <c r="V67" i="42"/>
  <c r="R67" i="42" s="1"/>
  <c r="Q13" i="42"/>
  <c r="V13" i="42" s="1"/>
  <c r="R13" i="42" s="1"/>
  <c r="S31" i="42"/>
  <c r="P31" i="42"/>
  <c r="U31" i="42" s="1"/>
  <c r="O31" i="42"/>
  <c r="Q48" i="42"/>
  <c r="V48" i="42" s="1"/>
  <c r="R48" i="42" s="1"/>
  <c r="Q34" i="42"/>
  <c r="V34" i="42" s="1"/>
  <c r="T34" i="42"/>
  <c r="S49" i="42"/>
  <c r="P49" i="42"/>
  <c r="U49" i="42" s="1"/>
  <c r="O49" i="42"/>
  <c r="V58" i="42"/>
  <c r="Q14" i="42"/>
  <c r="V14" i="42" s="1"/>
  <c r="R14" i="42" s="1"/>
  <c r="Q46" i="42"/>
  <c r="V46" i="42" s="1"/>
  <c r="N81" i="42"/>
  <c r="P7" i="42"/>
  <c r="O7" i="42"/>
  <c r="S7" i="42"/>
  <c r="P44" i="42"/>
  <c r="U44" i="42" s="1"/>
  <c r="O44" i="42"/>
  <c r="S44" i="42"/>
  <c r="V57" i="42"/>
  <c r="R57" i="42" s="1"/>
  <c r="P20" i="42"/>
  <c r="U20" i="42" s="1"/>
  <c r="O20" i="42"/>
  <c r="S20" i="42"/>
  <c r="R55" i="42"/>
  <c r="Q50" i="42"/>
  <c r="V50" i="42" s="1"/>
  <c r="R50" i="42" s="1"/>
  <c r="S39" i="42"/>
  <c r="P39" i="42"/>
  <c r="U39" i="42" s="1"/>
  <c r="O39" i="42"/>
  <c r="T39" i="42" s="1"/>
  <c r="Q37" i="42"/>
  <c r="V37" i="42" s="1"/>
  <c r="T37" i="42"/>
  <c r="T9" i="42"/>
  <c r="Q9" i="42"/>
  <c r="V9" i="42" s="1"/>
  <c r="L81" i="42"/>
  <c r="P24" i="42"/>
  <c r="U24" i="42" s="1"/>
  <c r="O24" i="42"/>
  <c r="T24" i="42" s="1"/>
  <c r="S24" i="42"/>
  <c r="T42" i="42"/>
  <c r="Q42" i="42"/>
  <c r="V42" i="42" s="1"/>
  <c r="P11" i="42"/>
  <c r="U11" i="42" s="1"/>
  <c r="O11" i="42"/>
  <c r="T11" i="42" s="1"/>
  <c r="S11" i="42"/>
  <c r="V54" i="42"/>
  <c r="R54" i="42" s="1"/>
  <c r="V64" i="42"/>
  <c r="P28" i="42"/>
  <c r="U28" i="42" s="1"/>
  <c r="O28" i="42"/>
  <c r="T28" i="42" s="1"/>
  <c r="S28" i="42"/>
  <c r="T46" i="42"/>
  <c r="T38" i="42"/>
  <c r="Q38" i="42"/>
  <c r="V38" i="42" s="1"/>
  <c r="R60" i="42"/>
  <c r="R12" i="42" l="1"/>
  <c r="R21" i="42"/>
  <c r="R25" i="42"/>
  <c r="R46" i="42"/>
  <c r="R8" i="42"/>
  <c r="R15" i="42"/>
  <c r="R41" i="42"/>
  <c r="R66" i="42"/>
  <c r="R36" i="42"/>
  <c r="R34" i="42"/>
  <c r="R37" i="42"/>
  <c r="R33" i="42"/>
  <c r="R38" i="42"/>
  <c r="R26" i="42"/>
  <c r="R64" i="42"/>
  <c r="Q39" i="42"/>
  <c r="V39" i="42" s="1"/>
  <c r="R39" i="42" s="1"/>
  <c r="R9" i="42"/>
  <c r="R42" i="42"/>
  <c r="T20" i="42"/>
  <c r="Q20" i="42"/>
  <c r="V20" i="42" s="1"/>
  <c r="P81" i="42"/>
  <c r="U7" i="42"/>
  <c r="U81" i="42" s="1"/>
  <c r="R51" i="42"/>
  <c r="Q24" i="42"/>
  <c r="V24" i="42" s="1"/>
  <c r="R24" i="42" s="1"/>
  <c r="S81" i="42"/>
  <c r="T49" i="42"/>
  <c r="Q49" i="42"/>
  <c r="V49" i="42" s="1"/>
  <c r="T35" i="42"/>
  <c r="Q35" i="42"/>
  <c r="V35" i="42" s="1"/>
  <c r="R58" i="42"/>
  <c r="T44" i="42"/>
  <c r="Q44" i="42"/>
  <c r="V44" i="42" s="1"/>
  <c r="T31" i="42"/>
  <c r="Q31" i="42"/>
  <c r="V31" i="42" s="1"/>
  <c r="O81" i="42"/>
  <c r="T7" i="42"/>
  <c r="Q7" i="42"/>
  <c r="Q28" i="42"/>
  <c r="V28" i="42" s="1"/>
  <c r="R28" i="42" s="1"/>
  <c r="Q11" i="42"/>
  <c r="V11" i="42" s="1"/>
  <c r="R11" i="42" s="1"/>
  <c r="R44" i="42" l="1"/>
  <c r="R20" i="42"/>
  <c r="T81" i="42"/>
  <c r="R49" i="42"/>
  <c r="R31" i="42"/>
  <c r="R35" i="42"/>
  <c r="Q81" i="42"/>
  <c r="V7" i="42"/>
  <c r="V81" i="42" s="1"/>
  <c r="H81" i="41"/>
  <c r="N80" i="41"/>
  <c r="O80" i="41" s="1"/>
  <c r="J80" i="41"/>
  <c r="L80" i="41" s="1"/>
  <c r="G80" i="41"/>
  <c r="N79" i="41"/>
  <c r="O79" i="41" s="1"/>
  <c r="J79" i="41"/>
  <c r="G79" i="41"/>
  <c r="N78" i="41"/>
  <c r="J78" i="41"/>
  <c r="K78" i="41" s="1"/>
  <c r="G78" i="41"/>
  <c r="N77" i="41"/>
  <c r="O77" i="41" s="1"/>
  <c r="J77" i="41"/>
  <c r="L77" i="41" s="1"/>
  <c r="G77" i="41"/>
  <c r="N76" i="41"/>
  <c r="O76" i="41" s="1"/>
  <c r="J76" i="41"/>
  <c r="L76" i="41" s="1"/>
  <c r="G76" i="41"/>
  <c r="N75" i="41"/>
  <c r="O75" i="41" s="1"/>
  <c r="J75" i="41"/>
  <c r="G75" i="41"/>
  <c r="N74" i="41"/>
  <c r="J74" i="41"/>
  <c r="K74" i="41" s="1"/>
  <c r="G74" i="41"/>
  <c r="N73" i="41"/>
  <c r="O73" i="41" s="1"/>
  <c r="J73" i="41"/>
  <c r="L73" i="41" s="1"/>
  <c r="G73" i="41"/>
  <c r="N72" i="41"/>
  <c r="O72" i="41" s="1"/>
  <c r="J72" i="41"/>
  <c r="G72" i="41"/>
  <c r="N71" i="41"/>
  <c r="O71" i="41" s="1"/>
  <c r="J71" i="41"/>
  <c r="G71" i="41"/>
  <c r="N70" i="41"/>
  <c r="J70" i="41"/>
  <c r="K70" i="41" s="1"/>
  <c r="G70" i="41"/>
  <c r="N69" i="41"/>
  <c r="O69" i="41" s="1"/>
  <c r="J69" i="41"/>
  <c r="L69" i="41" s="1"/>
  <c r="G69" i="41"/>
  <c r="N68" i="41"/>
  <c r="O68" i="41" s="1"/>
  <c r="J68" i="41"/>
  <c r="L68" i="41" s="1"/>
  <c r="G68" i="41"/>
  <c r="N67" i="41"/>
  <c r="O67" i="41" s="1"/>
  <c r="J67" i="41"/>
  <c r="G67" i="41"/>
  <c r="N66" i="41"/>
  <c r="J66" i="41"/>
  <c r="K66" i="41" s="1"/>
  <c r="G66" i="41"/>
  <c r="N65" i="41"/>
  <c r="O65" i="41" s="1"/>
  <c r="J65" i="41"/>
  <c r="K65" i="41" s="1"/>
  <c r="G65" i="41"/>
  <c r="N64" i="41"/>
  <c r="O64" i="41" s="1"/>
  <c r="J64" i="41"/>
  <c r="L64" i="41" s="1"/>
  <c r="G64" i="41"/>
  <c r="N63" i="41"/>
  <c r="O63" i="41" s="1"/>
  <c r="J63" i="41"/>
  <c r="G63" i="41"/>
  <c r="N62" i="41"/>
  <c r="J62" i="41"/>
  <c r="G62" i="41"/>
  <c r="N61" i="41"/>
  <c r="O61" i="41" s="1"/>
  <c r="Q61" i="41" s="1"/>
  <c r="J61" i="41"/>
  <c r="L61" i="41" s="1"/>
  <c r="G61" i="41"/>
  <c r="N60" i="41"/>
  <c r="O60" i="41" s="1"/>
  <c r="J60" i="41"/>
  <c r="G60" i="41"/>
  <c r="N59" i="41"/>
  <c r="O59" i="41" s="1"/>
  <c r="P59" i="41" s="1"/>
  <c r="J59" i="41"/>
  <c r="G59" i="41"/>
  <c r="N58" i="41"/>
  <c r="J58" i="41"/>
  <c r="L58" i="41" s="1"/>
  <c r="G58" i="41"/>
  <c r="N57" i="41"/>
  <c r="J57" i="41"/>
  <c r="K57" i="41" s="1"/>
  <c r="G57" i="41"/>
  <c r="N56" i="41"/>
  <c r="O56" i="41" s="1"/>
  <c r="Q56" i="41" s="1"/>
  <c r="J56" i="41"/>
  <c r="L56" i="41" s="1"/>
  <c r="G56" i="41"/>
  <c r="N55" i="41"/>
  <c r="O55" i="41" s="1"/>
  <c r="J55" i="41"/>
  <c r="K55" i="41" s="1"/>
  <c r="G55" i="41"/>
  <c r="N54" i="41"/>
  <c r="J54" i="41"/>
  <c r="K54" i="41" s="1"/>
  <c r="G54" i="41"/>
  <c r="N53" i="41"/>
  <c r="J53" i="41"/>
  <c r="K53" i="41" s="1"/>
  <c r="G53" i="41"/>
  <c r="N52" i="41"/>
  <c r="O52" i="41" s="1"/>
  <c r="Q52" i="41" s="1"/>
  <c r="J52" i="41"/>
  <c r="K52" i="41" s="1"/>
  <c r="G52" i="41"/>
  <c r="J51" i="41"/>
  <c r="L51" i="41" s="1"/>
  <c r="E51" i="41"/>
  <c r="J50" i="41"/>
  <c r="E50" i="41"/>
  <c r="N50" i="41" s="1"/>
  <c r="O50" i="41" s="1"/>
  <c r="J49" i="41"/>
  <c r="L49" i="41" s="1"/>
  <c r="D49" i="41"/>
  <c r="C49" i="41"/>
  <c r="J48" i="41"/>
  <c r="K48" i="41" s="1"/>
  <c r="E48" i="41"/>
  <c r="F48" i="41" s="1"/>
  <c r="N47" i="41"/>
  <c r="O47" i="41" s="1"/>
  <c r="J47" i="41"/>
  <c r="G47" i="41"/>
  <c r="N46" i="41"/>
  <c r="J46" i="41"/>
  <c r="K46" i="41" s="1"/>
  <c r="G46" i="41"/>
  <c r="J45" i="41"/>
  <c r="K45" i="41" s="1"/>
  <c r="E45" i="41"/>
  <c r="N45" i="41" s="1"/>
  <c r="O45" i="41" s="1"/>
  <c r="J44" i="41"/>
  <c r="L44" i="41" s="1"/>
  <c r="E44" i="41"/>
  <c r="N44" i="41" s="1"/>
  <c r="O44" i="41" s="1"/>
  <c r="J43" i="41"/>
  <c r="L43" i="41" s="1"/>
  <c r="E43" i="41"/>
  <c r="N43" i="41" s="1"/>
  <c r="O43" i="41" s="1"/>
  <c r="P43" i="41" s="1"/>
  <c r="J42" i="41"/>
  <c r="L42" i="41" s="1"/>
  <c r="E42" i="41"/>
  <c r="J41" i="41"/>
  <c r="K41" i="41" s="1"/>
  <c r="G41" i="41"/>
  <c r="D41" i="41"/>
  <c r="C41" i="41"/>
  <c r="N40" i="41"/>
  <c r="J40" i="41"/>
  <c r="L40" i="41" s="1"/>
  <c r="G40" i="41"/>
  <c r="N39" i="41"/>
  <c r="J39" i="41"/>
  <c r="G39" i="41"/>
  <c r="N38" i="41"/>
  <c r="O38" i="41" s="1"/>
  <c r="J38" i="41"/>
  <c r="K38" i="41" s="1"/>
  <c r="G38" i="41"/>
  <c r="N37" i="41"/>
  <c r="O37" i="41" s="1"/>
  <c r="P37" i="41" s="1"/>
  <c r="J37" i="41"/>
  <c r="L37" i="41" s="1"/>
  <c r="G37" i="41"/>
  <c r="N36" i="41"/>
  <c r="J36" i="41"/>
  <c r="L36" i="41" s="1"/>
  <c r="G36" i="41"/>
  <c r="N35" i="41"/>
  <c r="J35" i="41"/>
  <c r="G35" i="41"/>
  <c r="N34" i="41"/>
  <c r="O34" i="41" s="1"/>
  <c r="J34" i="41"/>
  <c r="K34" i="41" s="1"/>
  <c r="G34" i="41"/>
  <c r="N33" i="41"/>
  <c r="O33" i="41" s="1"/>
  <c r="J33" i="41"/>
  <c r="K33" i="41" s="1"/>
  <c r="G33" i="41"/>
  <c r="N32" i="41"/>
  <c r="O32" i="41" s="1"/>
  <c r="J32" i="41"/>
  <c r="G32" i="41"/>
  <c r="N31" i="41"/>
  <c r="O31" i="41" s="1"/>
  <c r="J31" i="41"/>
  <c r="G31" i="41"/>
  <c r="J30" i="41"/>
  <c r="K30" i="41" s="1"/>
  <c r="G30" i="41"/>
  <c r="E30" i="41"/>
  <c r="F30" i="41" s="1"/>
  <c r="J29" i="41"/>
  <c r="G29" i="41"/>
  <c r="E29" i="41"/>
  <c r="J28" i="41"/>
  <c r="L28" i="41" s="1"/>
  <c r="G28" i="41"/>
  <c r="E28" i="41"/>
  <c r="F28" i="41" s="1"/>
  <c r="J27" i="41"/>
  <c r="L27" i="41" s="1"/>
  <c r="G27" i="41"/>
  <c r="E27" i="41"/>
  <c r="J26" i="41"/>
  <c r="L26" i="41" s="1"/>
  <c r="E26" i="41"/>
  <c r="J25" i="41"/>
  <c r="G25" i="41"/>
  <c r="E25" i="41"/>
  <c r="N25" i="41" s="1"/>
  <c r="O25" i="41" s="1"/>
  <c r="J24" i="41"/>
  <c r="G24" i="41"/>
  <c r="E24" i="41"/>
  <c r="F24" i="41" s="1"/>
  <c r="J23" i="41"/>
  <c r="G23" i="41"/>
  <c r="E23" i="41"/>
  <c r="F23" i="41" s="1"/>
  <c r="J22" i="41"/>
  <c r="G22" i="41"/>
  <c r="E22" i="41"/>
  <c r="N22" i="41" s="1"/>
  <c r="J21" i="41"/>
  <c r="G21" i="41"/>
  <c r="E21" i="41"/>
  <c r="N21" i="41" s="1"/>
  <c r="O21" i="41" s="1"/>
  <c r="Q21" i="41" s="1"/>
  <c r="J20" i="41"/>
  <c r="K20" i="41" s="1"/>
  <c r="G20" i="41"/>
  <c r="E20" i="41"/>
  <c r="J19" i="41"/>
  <c r="L19" i="41" s="1"/>
  <c r="G19" i="41"/>
  <c r="E19" i="41"/>
  <c r="N19" i="41" s="1"/>
  <c r="J18" i="41"/>
  <c r="L18" i="41" s="1"/>
  <c r="G18" i="41"/>
  <c r="E18" i="41"/>
  <c r="J17" i="41"/>
  <c r="G17" i="41"/>
  <c r="E17" i="41"/>
  <c r="N17" i="41" s="1"/>
  <c r="O17" i="41" s="1"/>
  <c r="Q17" i="41" s="1"/>
  <c r="J16" i="41"/>
  <c r="K16" i="41" s="1"/>
  <c r="G16" i="41"/>
  <c r="E16" i="41"/>
  <c r="N16" i="41" s="1"/>
  <c r="O16" i="41" s="1"/>
  <c r="J15" i="41"/>
  <c r="E15" i="41"/>
  <c r="N15" i="41" s="1"/>
  <c r="O15" i="41" s="1"/>
  <c r="J14" i="41"/>
  <c r="G14" i="41"/>
  <c r="E14" i="41"/>
  <c r="F14" i="41" s="1"/>
  <c r="J13" i="41"/>
  <c r="G13" i="41"/>
  <c r="E13" i="41"/>
  <c r="N13" i="41" s="1"/>
  <c r="J12" i="41"/>
  <c r="L12" i="41" s="1"/>
  <c r="G12" i="41"/>
  <c r="E12" i="41"/>
  <c r="N12" i="41" s="1"/>
  <c r="O12" i="41" s="1"/>
  <c r="J11" i="41"/>
  <c r="K11" i="41" s="1"/>
  <c r="G11" i="41"/>
  <c r="E11" i="41"/>
  <c r="N11" i="41" s="1"/>
  <c r="O11" i="41" s="1"/>
  <c r="Q11" i="41" s="1"/>
  <c r="J10" i="41"/>
  <c r="K10" i="41" s="1"/>
  <c r="G10" i="41"/>
  <c r="E10" i="41"/>
  <c r="F10" i="41" s="1"/>
  <c r="J9" i="41"/>
  <c r="L9" i="41" s="1"/>
  <c r="G9" i="41"/>
  <c r="E9" i="41"/>
  <c r="N9" i="41" s="1"/>
  <c r="O9" i="41" s="1"/>
  <c r="J8" i="41"/>
  <c r="L8" i="41" s="1"/>
  <c r="G8" i="41"/>
  <c r="E8" i="41"/>
  <c r="N8" i="41" s="1"/>
  <c r="O8" i="41" s="1"/>
  <c r="Q8" i="41" s="1"/>
  <c r="J7" i="41"/>
  <c r="L7" i="41" s="1"/>
  <c r="G7" i="41"/>
  <c r="E7" i="41"/>
  <c r="F7" i="41" s="1"/>
  <c r="E49" i="41" l="1"/>
  <c r="N49" i="41" s="1"/>
  <c r="O49" i="41" s="1"/>
  <c r="P49" i="41" s="1"/>
  <c r="K69" i="41"/>
  <c r="M69" i="41" s="1"/>
  <c r="F9" i="41"/>
  <c r="K8" i="41"/>
  <c r="M8" i="41" s="1"/>
  <c r="F16" i="41"/>
  <c r="F25" i="41"/>
  <c r="T60" i="41"/>
  <c r="F15" i="41"/>
  <c r="T21" i="41"/>
  <c r="K27" i="41"/>
  <c r="M27" i="41" s="1"/>
  <c r="L33" i="41"/>
  <c r="M33" i="41" s="1"/>
  <c r="T64" i="41"/>
  <c r="N28" i="41"/>
  <c r="O28" i="41" s="1"/>
  <c r="Q28" i="41" s="1"/>
  <c r="V28" i="41" s="1"/>
  <c r="K42" i="41"/>
  <c r="M42" i="41" s="1"/>
  <c r="K51" i="41"/>
  <c r="M51" i="41" s="1"/>
  <c r="N7" i="41"/>
  <c r="O7" i="41" s="1"/>
  <c r="V61" i="41"/>
  <c r="T72" i="41"/>
  <c r="T76" i="41"/>
  <c r="F11" i="41"/>
  <c r="T17" i="41"/>
  <c r="K19" i="41"/>
  <c r="M19" i="41" s="1"/>
  <c r="K37" i="41"/>
  <c r="U37" i="41" s="1"/>
  <c r="L41" i="41"/>
  <c r="M41" i="41" s="1"/>
  <c r="K60" i="41"/>
  <c r="K61" i="41"/>
  <c r="M61" i="41" s="1"/>
  <c r="L70" i="41"/>
  <c r="M70" i="41" s="1"/>
  <c r="L72" i="41"/>
  <c r="L74" i="41"/>
  <c r="M74" i="41" s="1"/>
  <c r="N14" i="41"/>
  <c r="O14" i="41" s="1"/>
  <c r="P14" i="41" s="1"/>
  <c r="P17" i="41"/>
  <c r="R17" i="41" s="1"/>
  <c r="T38" i="41"/>
  <c r="L65" i="41"/>
  <c r="M65" i="41" s="1"/>
  <c r="K12" i="41"/>
  <c r="M12" i="41" s="1"/>
  <c r="F50" i="41"/>
  <c r="P16" i="41"/>
  <c r="U16" i="41" s="1"/>
  <c r="Q16" i="41"/>
  <c r="T65" i="41"/>
  <c r="P65" i="41"/>
  <c r="U65" i="41" s="1"/>
  <c r="P12" i="41"/>
  <c r="Q12" i="41"/>
  <c r="V12" i="41" s="1"/>
  <c r="P55" i="41"/>
  <c r="U55" i="41" s="1"/>
  <c r="Q55" i="41"/>
  <c r="T77" i="41"/>
  <c r="P77" i="41"/>
  <c r="P33" i="41"/>
  <c r="U33" i="41" s="1"/>
  <c r="Q33" i="41"/>
  <c r="T45" i="41"/>
  <c r="P45" i="41"/>
  <c r="U45" i="41" s="1"/>
  <c r="P25" i="41"/>
  <c r="Q25" i="41"/>
  <c r="V56" i="41"/>
  <c r="Q60" i="41"/>
  <c r="P60" i="41"/>
  <c r="T69" i="41"/>
  <c r="P69" i="41"/>
  <c r="N30" i="41"/>
  <c r="O30" i="41" s="1"/>
  <c r="T30" i="41" s="1"/>
  <c r="T50" i="41"/>
  <c r="T73" i="41"/>
  <c r="T80" i="41"/>
  <c r="F12" i="41"/>
  <c r="K17" i="41"/>
  <c r="K18" i="41"/>
  <c r="M18" i="41" s="1"/>
  <c r="F21" i="41"/>
  <c r="K22" i="41"/>
  <c r="K28" i="41"/>
  <c r="M28" i="41" s="1"/>
  <c r="Q37" i="41"/>
  <c r="V37" i="41" s="1"/>
  <c r="K43" i="41"/>
  <c r="M43" i="41" s="1"/>
  <c r="L45" i="41"/>
  <c r="M45" i="41" s="1"/>
  <c r="N48" i="41"/>
  <c r="O48" i="41" s="1"/>
  <c r="K50" i="41"/>
  <c r="P50" i="41"/>
  <c r="P52" i="41"/>
  <c r="R52" i="41" s="1"/>
  <c r="L57" i="41"/>
  <c r="M57" i="41" s="1"/>
  <c r="L60" i="41"/>
  <c r="T68" i="41"/>
  <c r="K73" i="41"/>
  <c r="M73" i="41" s="1"/>
  <c r="P73" i="41"/>
  <c r="L78" i="41"/>
  <c r="M78" i="41" s="1"/>
  <c r="L17" i="41"/>
  <c r="L22" i="41"/>
  <c r="K44" i="41"/>
  <c r="M44" i="41" s="1"/>
  <c r="F45" i="41"/>
  <c r="K49" i="41"/>
  <c r="M49" i="41" s="1"/>
  <c r="L50" i="41"/>
  <c r="L66" i="41"/>
  <c r="M66" i="41" s="1"/>
  <c r="K77" i="41"/>
  <c r="M77" i="41" s="1"/>
  <c r="T34" i="41"/>
  <c r="F43" i="41"/>
  <c r="L46" i="41"/>
  <c r="M46" i="41" s="1"/>
  <c r="O57" i="41"/>
  <c r="T57" i="41" s="1"/>
  <c r="R7" i="42"/>
  <c r="R81" i="42" s="1"/>
  <c r="O13" i="41"/>
  <c r="T13" i="41" s="1"/>
  <c r="Q32" i="41"/>
  <c r="P32" i="41"/>
  <c r="Q9" i="41"/>
  <c r="V9" i="41" s="1"/>
  <c r="P9" i="41"/>
  <c r="P15" i="41"/>
  <c r="Q15" i="41"/>
  <c r="O19" i="41"/>
  <c r="T8" i="41"/>
  <c r="T11" i="41"/>
  <c r="L23" i="41"/>
  <c r="N24" i="41"/>
  <c r="P8" i="41"/>
  <c r="R8" i="41" s="1"/>
  <c r="P11" i="41"/>
  <c r="U11" i="41" s="1"/>
  <c r="K13" i="41"/>
  <c r="L14" i="41"/>
  <c r="L16" i="41"/>
  <c r="F20" i="41"/>
  <c r="N20" i="41"/>
  <c r="K23" i="41"/>
  <c r="G81" i="41"/>
  <c r="F8" i="41"/>
  <c r="V8" i="41"/>
  <c r="T9" i="41"/>
  <c r="N10" i="41"/>
  <c r="L11" i="41"/>
  <c r="V11" i="41" s="1"/>
  <c r="T12" i="41"/>
  <c r="F13" i="41"/>
  <c r="L13" i="41"/>
  <c r="K14" i="41"/>
  <c r="T15" i="41"/>
  <c r="L15" i="41"/>
  <c r="N18" i="41"/>
  <c r="F18" i="41"/>
  <c r="F19" i="41"/>
  <c r="P21" i="41"/>
  <c r="R21" i="41" s="1"/>
  <c r="O22" i="41"/>
  <c r="N23" i="41"/>
  <c r="L24" i="41"/>
  <c r="K24" i="41"/>
  <c r="L25" i="41"/>
  <c r="N26" i="41"/>
  <c r="F26" i="41"/>
  <c r="F29" i="41"/>
  <c r="N29" i="41"/>
  <c r="T31" i="41"/>
  <c r="L31" i="41"/>
  <c r="K31" i="41"/>
  <c r="P44" i="41"/>
  <c r="Q44" i="41"/>
  <c r="V44" i="41" s="1"/>
  <c r="N51" i="41"/>
  <c r="F51" i="41"/>
  <c r="O54" i="41"/>
  <c r="T54" i="41" s="1"/>
  <c r="J81" i="41"/>
  <c r="K7" i="41"/>
  <c r="K9" i="41"/>
  <c r="L10" i="41"/>
  <c r="M10" i="41" s="1"/>
  <c r="K15" i="41"/>
  <c r="T16" i="41"/>
  <c r="F17" i="41"/>
  <c r="L20" i="41"/>
  <c r="M20" i="41" s="1"/>
  <c r="K21" i="41"/>
  <c r="L21" i="41"/>
  <c r="V21" i="41" s="1"/>
  <c r="F22" i="41"/>
  <c r="K26" i="41"/>
  <c r="N27" i="41"/>
  <c r="F27" i="41"/>
  <c r="O39" i="41"/>
  <c r="O40" i="41"/>
  <c r="T40" i="41" s="1"/>
  <c r="Q43" i="41"/>
  <c r="R43" i="41" s="1"/>
  <c r="T43" i="41"/>
  <c r="T44" i="41"/>
  <c r="T47" i="41"/>
  <c r="L47" i="41"/>
  <c r="K47" i="41"/>
  <c r="T59" i="41"/>
  <c r="L59" i="41"/>
  <c r="K59" i="41"/>
  <c r="U59" i="41" s="1"/>
  <c r="L29" i="41"/>
  <c r="P31" i="41"/>
  <c r="Q31" i="41"/>
  <c r="L32" i="41"/>
  <c r="K32" i="41"/>
  <c r="T32" i="41"/>
  <c r="O46" i="41"/>
  <c r="K25" i="41"/>
  <c r="T25" i="41"/>
  <c r="K29" i="41"/>
  <c r="O35" i="41"/>
  <c r="T35" i="41" s="1"/>
  <c r="O36" i="41"/>
  <c r="T36" i="41" s="1"/>
  <c r="C81" i="41"/>
  <c r="E41" i="41"/>
  <c r="N42" i="41"/>
  <c r="F42" i="41"/>
  <c r="P47" i="41"/>
  <c r="Q47" i="41"/>
  <c r="O53" i="41"/>
  <c r="T53" i="41" s="1"/>
  <c r="T33" i="41"/>
  <c r="P34" i="41"/>
  <c r="K35" i="41"/>
  <c r="K36" i="41"/>
  <c r="M36" i="41" s="1"/>
  <c r="T37" i="41"/>
  <c r="P38" i="41"/>
  <c r="K39" i="41"/>
  <c r="K40" i="41"/>
  <c r="O62" i="41"/>
  <c r="T62" i="41" s="1"/>
  <c r="P63" i="41"/>
  <c r="Q63" i="41"/>
  <c r="Q64" i="41"/>
  <c r="V64" i="41" s="1"/>
  <c r="P64" i="41"/>
  <c r="O66" i="41"/>
  <c r="P67" i="41"/>
  <c r="Q67" i="41"/>
  <c r="Q68" i="41"/>
  <c r="V68" i="41" s="1"/>
  <c r="P68" i="41"/>
  <c r="O70" i="41"/>
  <c r="P71" i="41"/>
  <c r="Q71" i="41"/>
  <c r="Q72" i="41"/>
  <c r="P72" i="41"/>
  <c r="O74" i="41"/>
  <c r="P75" i="41"/>
  <c r="Q75" i="41"/>
  <c r="Q76" i="41"/>
  <c r="V76" i="41" s="1"/>
  <c r="P76" i="41"/>
  <c r="O78" i="41"/>
  <c r="P79" i="41"/>
  <c r="Q79" i="41"/>
  <c r="Q80" i="41"/>
  <c r="V80" i="41" s="1"/>
  <c r="P80" i="41"/>
  <c r="L30" i="41"/>
  <c r="M30" i="41" s="1"/>
  <c r="L34" i="41"/>
  <c r="Q34" i="41"/>
  <c r="L38" i="41"/>
  <c r="Q38" i="41"/>
  <c r="F44" i="41"/>
  <c r="Q45" i="41"/>
  <c r="Q50" i="41"/>
  <c r="L52" i="41"/>
  <c r="L54" i="41"/>
  <c r="M54" i="41" s="1"/>
  <c r="T55" i="41"/>
  <c r="L55" i="41"/>
  <c r="K56" i="41"/>
  <c r="P56" i="41"/>
  <c r="R56" i="41" s="1"/>
  <c r="K58" i="41"/>
  <c r="M58" i="41" s="1"/>
  <c r="P61" i="41"/>
  <c r="T63" i="41"/>
  <c r="L63" i="41"/>
  <c r="K63" i="41"/>
  <c r="K64" i="41"/>
  <c r="M64" i="41" s="1"/>
  <c r="T67" i="41"/>
  <c r="L67" i="41"/>
  <c r="K67" i="41"/>
  <c r="K68" i="41"/>
  <c r="T71" i="41"/>
  <c r="L71" i="41"/>
  <c r="K71" i="41"/>
  <c r="K72" i="41"/>
  <c r="T75" i="41"/>
  <c r="L75" i="41"/>
  <c r="K75" i="41"/>
  <c r="K76" i="41"/>
  <c r="T79" i="41"/>
  <c r="L79" i="41"/>
  <c r="K79" i="41"/>
  <c r="K80" i="41"/>
  <c r="M80" i="41" s="1"/>
  <c r="K62" i="41"/>
  <c r="L35" i="41"/>
  <c r="L39" i="41"/>
  <c r="L48" i="41"/>
  <c r="M48" i="41" s="1"/>
  <c r="T52" i="41"/>
  <c r="L53" i="41"/>
  <c r="M53" i="41" s="1"/>
  <c r="T56" i="41"/>
  <c r="O58" i="41"/>
  <c r="Q59" i="41"/>
  <c r="R59" i="41" s="1"/>
  <c r="T61" i="41"/>
  <c r="L62" i="41"/>
  <c r="D81" i="41"/>
  <c r="Q65" i="41"/>
  <c r="Q69" i="41"/>
  <c r="R69" i="41" s="1"/>
  <c r="Q73" i="41"/>
  <c r="V73" i="41" s="1"/>
  <c r="Q77" i="41"/>
  <c r="V77" i="41" s="1"/>
  <c r="L80" i="5"/>
  <c r="H80" i="5"/>
  <c r="I80" i="5" s="1"/>
  <c r="N80" i="5" s="1"/>
  <c r="H79" i="5"/>
  <c r="M79" i="5" s="1"/>
  <c r="H78" i="5"/>
  <c r="M78" i="5" s="1"/>
  <c r="H77" i="5"/>
  <c r="M77" i="5" s="1"/>
  <c r="H76" i="5"/>
  <c r="M76" i="5" s="1"/>
  <c r="H75" i="5"/>
  <c r="M75" i="5" s="1"/>
  <c r="H74" i="5"/>
  <c r="M74" i="5" s="1"/>
  <c r="H73" i="5"/>
  <c r="M73" i="5" s="1"/>
  <c r="H72" i="5"/>
  <c r="H71" i="5"/>
  <c r="M71" i="5" s="1"/>
  <c r="H70" i="5"/>
  <c r="M70" i="5" s="1"/>
  <c r="H69" i="5"/>
  <c r="M69" i="5" s="1"/>
  <c r="H68" i="5"/>
  <c r="M68" i="5" s="1"/>
  <c r="H67" i="5"/>
  <c r="M67" i="5" s="1"/>
  <c r="H66" i="5"/>
  <c r="I66" i="5" s="1"/>
  <c r="H65" i="5"/>
  <c r="M65" i="5" s="1"/>
  <c r="H64" i="5"/>
  <c r="I64" i="5" s="1"/>
  <c r="N64" i="5" s="1"/>
  <c r="H63" i="5"/>
  <c r="M63" i="5" s="1"/>
  <c r="H62" i="5"/>
  <c r="M62" i="5" s="1"/>
  <c r="H61" i="5"/>
  <c r="M61" i="5" s="1"/>
  <c r="H60" i="5"/>
  <c r="M60" i="5" s="1"/>
  <c r="H59" i="5"/>
  <c r="H58" i="5"/>
  <c r="H57" i="5"/>
  <c r="M57" i="5" s="1"/>
  <c r="H56" i="5"/>
  <c r="H55" i="5"/>
  <c r="J55" i="5" s="1"/>
  <c r="H54" i="5"/>
  <c r="H53" i="5"/>
  <c r="M53" i="5" s="1"/>
  <c r="H52" i="5"/>
  <c r="I52" i="5" s="1"/>
  <c r="H51" i="5"/>
  <c r="H50" i="5"/>
  <c r="H49" i="5"/>
  <c r="L48" i="5"/>
  <c r="H48" i="5"/>
  <c r="M48" i="5" s="1"/>
  <c r="H47" i="5"/>
  <c r="H46" i="5"/>
  <c r="J46" i="5" s="1"/>
  <c r="T46" i="5" s="1"/>
  <c r="H45" i="5"/>
  <c r="R45" i="5" s="1"/>
  <c r="H44" i="5"/>
  <c r="R44" i="5" s="1"/>
  <c r="L43" i="5"/>
  <c r="H43" i="5"/>
  <c r="J43" i="5" s="1"/>
  <c r="H42" i="5"/>
  <c r="J42" i="5" s="1"/>
  <c r="L41" i="5"/>
  <c r="H41" i="5"/>
  <c r="M41" i="5" s="1"/>
  <c r="L40" i="5"/>
  <c r="H40" i="5"/>
  <c r="J40" i="5" s="1"/>
  <c r="O40" i="5" s="1"/>
  <c r="L39" i="5"/>
  <c r="H39" i="5"/>
  <c r="M39" i="5" s="1"/>
  <c r="H38" i="5"/>
  <c r="H37" i="5"/>
  <c r="J37" i="5" s="1"/>
  <c r="H36" i="5"/>
  <c r="J36" i="5" s="1"/>
  <c r="H35" i="5"/>
  <c r="H34" i="5"/>
  <c r="J34" i="5" s="1"/>
  <c r="H33" i="5"/>
  <c r="H32" i="5"/>
  <c r="J32" i="5" s="1"/>
  <c r="H31" i="5"/>
  <c r="J31" i="5" s="1"/>
  <c r="H30" i="5"/>
  <c r="J30" i="5" s="1"/>
  <c r="H29" i="5"/>
  <c r="J29" i="5" s="1"/>
  <c r="H28" i="5"/>
  <c r="J28" i="5" s="1"/>
  <c r="H27" i="5"/>
  <c r="H26" i="5"/>
  <c r="I26" i="5" s="1"/>
  <c r="H25" i="5"/>
  <c r="H24" i="5"/>
  <c r="J24" i="5" s="1"/>
  <c r="H23" i="5"/>
  <c r="J23" i="5" s="1"/>
  <c r="H22" i="5"/>
  <c r="H21" i="5"/>
  <c r="J21" i="5" s="1"/>
  <c r="H20" i="5"/>
  <c r="J20" i="5" s="1"/>
  <c r="H19" i="5"/>
  <c r="H18" i="5"/>
  <c r="J18" i="5" s="1"/>
  <c r="H17" i="5"/>
  <c r="H16" i="5"/>
  <c r="J16" i="5" s="1"/>
  <c r="H15" i="5"/>
  <c r="J15" i="5" s="1"/>
  <c r="H14" i="5"/>
  <c r="J14" i="5" s="1"/>
  <c r="H13" i="5"/>
  <c r="J13" i="5" s="1"/>
  <c r="H12" i="5"/>
  <c r="J12" i="5" s="1"/>
  <c r="H11" i="5"/>
  <c r="H10" i="5"/>
  <c r="I10" i="5" s="1"/>
  <c r="H9" i="5"/>
  <c r="H8" i="5"/>
  <c r="J8" i="5" s="1"/>
  <c r="H7" i="5"/>
  <c r="S117" i="12"/>
  <c r="Q117" i="12"/>
  <c r="O117" i="12"/>
  <c r="M117" i="12"/>
  <c r="K117" i="12"/>
  <c r="I117" i="12"/>
  <c r="G117" i="12"/>
  <c r="E117" i="12"/>
  <c r="C117" i="12"/>
  <c r="U116" i="12"/>
  <c r="U115" i="12"/>
  <c r="V114" i="12"/>
  <c r="U114" i="12"/>
  <c r="U113" i="12"/>
  <c r="U112" i="12"/>
  <c r="U111" i="12"/>
  <c r="U110" i="12"/>
  <c r="V109" i="12"/>
  <c r="U109" i="12"/>
  <c r="U108" i="12"/>
  <c r="U107" i="12"/>
  <c r="U106" i="12"/>
  <c r="U105" i="12"/>
  <c r="V104" i="12"/>
  <c r="U104" i="12"/>
  <c r="U103" i="12"/>
  <c r="U102" i="12"/>
  <c r="U101" i="12"/>
  <c r="U100" i="12"/>
  <c r="U99" i="12"/>
  <c r="U98" i="12"/>
  <c r="U97" i="12"/>
  <c r="U96" i="12"/>
  <c r="V95" i="12"/>
  <c r="U95" i="12"/>
  <c r="U94" i="12"/>
  <c r="U93" i="12"/>
  <c r="U92" i="12"/>
  <c r="V91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V77" i="12"/>
  <c r="U77" i="12"/>
  <c r="U76" i="12"/>
  <c r="V75" i="12"/>
  <c r="U75" i="12"/>
  <c r="U74" i="12"/>
  <c r="U73" i="12"/>
  <c r="U72" i="12"/>
  <c r="U71" i="12"/>
  <c r="U70" i="12"/>
  <c r="V69" i="12"/>
  <c r="U69" i="12"/>
  <c r="U68" i="12"/>
  <c r="U67" i="12"/>
  <c r="U66" i="12"/>
  <c r="U65" i="12"/>
  <c r="U64" i="12"/>
  <c r="U63" i="12"/>
  <c r="V62" i="12"/>
  <c r="U62" i="12"/>
  <c r="U61" i="12"/>
  <c r="U60" i="12"/>
  <c r="U59" i="12"/>
  <c r="U58" i="12"/>
  <c r="U57" i="12"/>
  <c r="U56" i="12"/>
  <c r="V55" i="12"/>
  <c r="U55" i="12"/>
  <c r="U54" i="12"/>
  <c r="U53" i="12"/>
  <c r="U52" i="12"/>
  <c r="U51" i="12"/>
  <c r="U50" i="12"/>
  <c r="U49" i="12"/>
  <c r="U48" i="12"/>
  <c r="U47" i="12"/>
  <c r="V46" i="12"/>
  <c r="U46" i="12"/>
  <c r="U45" i="12"/>
  <c r="U44" i="12"/>
  <c r="V43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V29" i="12"/>
  <c r="U29" i="12"/>
  <c r="U28" i="12"/>
  <c r="U27" i="12"/>
  <c r="V26" i="12"/>
  <c r="U26" i="12"/>
  <c r="U25" i="12"/>
  <c r="V24" i="12"/>
  <c r="U24" i="12"/>
  <c r="U23" i="12"/>
  <c r="V22" i="12"/>
  <c r="U22" i="12"/>
  <c r="U21" i="12"/>
  <c r="U20" i="12"/>
  <c r="V19" i="12"/>
  <c r="U19" i="12"/>
  <c r="U18" i="12"/>
  <c r="U17" i="12"/>
  <c r="V16" i="12"/>
  <c r="U16" i="12"/>
  <c r="U15" i="12"/>
  <c r="U14" i="12"/>
  <c r="U13" i="12"/>
  <c r="V12" i="12"/>
  <c r="U12" i="12"/>
  <c r="U11" i="12"/>
  <c r="U10" i="12"/>
  <c r="U9" i="12"/>
  <c r="U8" i="12"/>
  <c r="D81" i="11"/>
  <c r="C81" i="11"/>
  <c r="E64" i="11"/>
  <c r="F64" i="11" s="1"/>
  <c r="E51" i="11"/>
  <c r="F51" i="11" s="1"/>
  <c r="E49" i="11"/>
  <c r="F49" i="11" s="1"/>
  <c r="E48" i="11"/>
  <c r="F48" i="11" s="1"/>
  <c r="E42" i="11"/>
  <c r="F42" i="11" s="1"/>
  <c r="E41" i="11"/>
  <c r="F41" i="11" s="1"/>
  <c r="E40" i="11"/>
  <c r="F40" i="11" s="1"/>
  <c r="E39" i="11"/>
  <c r="F39" i="11" s="1"/>
  <c r="E37" i="11"/>
  <c r="F37" i="11" s="1"/>
  <c r="E36" i="11"/>
  <c r="F36" i="11" s="1"/>
  <c r="E35" i="11"/>
  <c r="F35" i="11" s="1"/>
  <c r="E34" i="11"/>
  <c r="F34" i="11" s="1"/>
  <c r="E33" i="11"/>
  <c r="F33" i="11" s="1"/>
  <c r="E32" i="11"/>
  <c r="F32" i="11" s="1"/>
  <c r="E31" i="11"/>
  <c r="F31" i="11" s="1"/>
  <c r="E30" i="11"/>
  <c r="F30" i="11" s="1"/>
  <c r="E29" i="11"/>
  <c r="F29" i="11" s="1"/>
  <c r="E28" i="11"/>
  <c r="F28" i="11" s="1"/>
  <c r="E27" i="11"/>
  <c r="F27" i="11" s="1"/>
  <c r="E26" i="11"/>
  <c r="F26" i="11" s="1"/>
  <c r="E25" i="11"/>
  <c r="F25" i="11" s="1"/>
  <c r="E24" i="11"/>
  <c r="F24" i="11" s="1"/>
  <c r="E23" i="11"/>
  <c r="F23" i="11" s="1"/>
  <c r="E22" i="11"/>
  <c r="F22" i="11" s="1"/>
  <c r="E21" i="11"/>
  <c r="F21" i="11" s="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F8" i="11" s="1"/>
  <c r="E7" i="11"/>
  <c r="F7" i="11" s="1"/>
  <c r="P30" i="41" l="1"/>
  <c r="U30" i="41" s="1"/>
  <c r="T49" i="41"/>
  <c r="Q49" i="41"/>
  <c r="V49" i="41" s="1"/>
  <c r="F49" i="41"/>
  <c r="V16" i="41"/>
  <c r="T28" i="41"/>
  <c r="P28" i="41"/>
  <c r="R28" i="41" s="1"/>
  <c r="W28" i="41" s="1"/>
  <c r="V60" i="41"/>
  <c r="U17" i="41"/>
  <c r="R45" i="41"/>
  <c r="W45" i="41" s="1"/>
  <c r="U60" i="41"/>
  <c r="Q30" i="41"/>
  <c r="V30" i="41" s="1"/>
  <c r="U69" i="41"/>
  <c r="R50" i="41"/>
  <c r="R33" i="41"/>
  <c r="W33" i="41" s="1"/>
  <c r="U8" i="41"/>
  <c r="V72" i="41"/>
  <c r="V43" i="41"/>
  <c r="U76" i="41"/>
  <c r="M72" i="41"/>
  <c r="R65" i="41"/>
  <c r="W65" i="41" s="1"/>
  <c r="R11" i="41"/>
  <c r="M16" i="41"/>
  <c r="U12" i="41"/>
  <c r="V67" i="41"/>
  <c r="R31" i="41"/>
  <c r="J63" i="5"/>
  <c r="O63" i="5" s="1"/>
  <c r="T63" i="5" s="1"/>
  <c r="R63" i="5"/>
  <c r="W69" i="41"/>
  <c r="R72" i="41"/>
  <c r="U32" i="41"/>
  <c r="M22" i="41"/>
  <c r="R25" i="41"/>
  <c r="I71" i="5"/>
  <c r="N71" i="5" s="1"/>
  <c r="W8" i="41"/>
  <c r="M17" i="41"/>
  <c r="W17" i="41" s="1"/>
  <c r="R67" i="41"/>
  <c r="V25" i="41"/>
  <c r="R12" i="41"/>
  <c r="W12" i="41" s="1"/>
  <c r="J69" i="5"/>
  <c r="O69" i="5" s="1"/>
  <c r="U61" i="41"/>
  <c r="R80" i="41"/>
  <c r="W80" i="41" s="1"/>
  <c r="R44" i="41"/>
  <c r="W44" i="41" s="1"/>
  <c r="J26" i="5"/>
  <c r="K26" i="5" s="1"/>
  <c r="I60" i="5"/>
  <c r="N60" i="5" s="1"/>
  <c r="S60" i="5" s="1"/>
  <c r="I63" i="5"/>
  <c r="N63" i="5" s="1"/>
  <c r="V55" i="41"/>
  <c r="M23" i="41"/>
  <c r="R16" i="41"/>
  <c r="I12" i="5"/>
  <c r="K12" i="5" s="1"/>
  <c r="V45" i="41"/>
  <c r="R76" i="41"/>
  <c r="R47" i="41"/>
  <c r="M31" i="41"/>
  <c r="T14" i="41"/>
  <c r="Q14" i="41"/>
  <c r="R14" i="41" s="1"/>
  <c r="R9" i="41"/>
  <c r="U52" i="41"/>
  <c r="M37" i="41"/>
  <c r="J10" i="5"/>
  <c r="K10" i="5" s="1"/>
  <c r="I41" i="5"/>
  <c r="N41" i="5" s="1"/>
  <c r="S41" i="5" s="1"/>
  <c r="I46" i="5"/>
  <c r="S46" i="5" s="1"/>
  <c r="I68" i="5"/>
  <c r="N68" i="5" s="1"/>
  <c r="I70" i="5"/>
  <c r="N70" i="5" s="1"/>
  <c r="I75" i="5"/>
  <c r="N75" i="5" s="1"/>
  <c r="I77" i="5"/>
  <c r="N77" i="5" s="1"/>
  <c r="I79" i="5"/>
  <c r="N79" i="5" s="1"/>
  <c r="V33" i="41"/>
  <c r="M35" i="41"/>
  <c r="U44" i="41"/>
  <c r="V32" i="41"/>
  <c r="U9" i="41"/>
  <c r="U50" i="41"/>
  <c r="I18" i="5"/>
  <c r="K18" i="5" s="1"/>
  <c r="I28" i="5"/>
  <c r="K28" i="5" s="1"/>
  <c r="J73" i="5"/>
  <c r="O73" i="5" s="1"/>
  <c r="J75" i="5"/>
  <c r="O75" i="5" s="1"/>
  <c r="J77" i="5"/>
  <c r="O77" i="5" s="1"/>
  <c r="J79" i="5"/>
  <c r="O79" i="5" s="1"/>
  <c r="R37" i="41"/>
  <c r="U56" i="41"/>
  <c r="R75" i="41"/>
  <c r="R71" i="41"/>
  <c r="R68" i="41"/>
  <c r="R64" i="41"/>
  <c r="R38" i="41"/>
  <c r="U49" i="41"/>
  <c r="U25" i="41"/>
  <c r="M47" i="41"/>
  <c r="M14" i="41"/>
  <c r="R15" i="41"/>
  <c r="M40" i="5"/>
  <c r="R40" i="5" s="1"/>
  <c r="V69" i="41"/>
  <c r="I40" i="5"/>
  <c r="N40" i="5" s="1"/>
  <c r="I43" i="5"/>
  <c r="N43" i="5" s="1"/>
  <c r="I48" i="5"/>
  <c r="N48" i="5" s="1"/>
  <c r="S48" i="5" s="1"/>
  <c r="I55" i="5"/>
  <c r="K55" i="5" s="1"/>
  <c r="J60" i="5"/>
  <c r="I67" i="5"/>
  <c r="J71" i="5"/>
  <c r="O71" i="5" s="1"/>
  <c r="I72" i="5"/>
  <c r="N72" i="5" s="1"/>
  <c r="M72" i="5"/>
  <c r="R72" i="5" s="1"/>
  <c r="I74" i="5"/>
  <c r="N74" i="5" s="1"/>
  <c r="I76" i="5"/>
  <c r="N76" i="5" s="1"/>
  <c r="I78" i="5"/>
  <c r="N78" i="5" s="1"/>
  <c r="V75" i="41"/>
  <c r="U68" i="41"/>
  <c r="V50" i="41"/>
  <c r="M29" i="41"/>
  <c r="W43" i="41"/>
  <c r="R32" i="41"/>
  <c r="V17" i="41"/>
  <c r="U73" i="41"/>
  <c r="R55" i="41"/>
  <c r="I20" i="5"/>
  <c r="K20" i="5" s="1"/>
  <c r="I59" i="5"/>
  <c r="R60" i="5"/>
  <c r="M66" i="5"/>
  <c r="R66" i="5" s="1"/>
  <c r="J67" i="5"/>
  <c r="R75" i="5"/>
  <c r="R77" i="5"/>
  <c r="R79" i="5"/>
  <c r="M80" i="5"/>
  <c r="M60" i="41"/>
  <c r="R79" i="41"/>
  <c r="R63" i="41"/>
  <c r="E81" i="41"/>
  <c r="F81" i="41" s="1"/>
  <c r="M32" i="41"/>
  <c r="Q57" i="41"/>
  <c r="V57" i="41" s="1"/>
  <c r="P57" i="41"/>
  <c r="R60" i="41"/>
  <c r="U43" i="41"/>
  <c r="E81" i="11"/>
  <c r="F81" i="11" s="1"/>
  <c r="M64" i="5"/>
  <c r="R64" i="5" s="1"/>
  <c r="N66" i="5"/>
  <c r="S66" i="5" s="1"/>
  <c r="R67" i="5"/>
  <c r="R71" i="5"/>
  <c r="R61" i="41"/>
  <c r="W61" i="41" s="1"/>
  <c r="M39" i="41"/>
  <c r="V15" i="41"/>
  <c r="U77" i="41"/>
  <c r="M50" i="41"/>
  <c r="T40" i="5"/>
  <c r="R41" i="5"/>
  <c r="U79" i="41"/>
  <c r="M79" i="41"/>
  <c r="U63" i="41"/>
  <c r="M63" i="41"/>
  <c r="V38" i="41"/>
  <c r="M38" i="41"/>
  <c r="P74" i="41"/>
  <c r="U74" i="41" s="1"/>
  <c r="T74" i="41"/>
  <c r="Q74" i="41"/>
  <c r="V74" i="41" s="1"/>
  <c r="R34" i="41"/>
  <c r="P48" i="41"/>
  <c r="U48" i="41" s="1"/>
  <c r="Q48" i="41"/>
  <c r="V48" i="41" s="1"/>
  <c r="Q40" i="41"/>
  <c r="V40" i="41" s="1"/>
  <c r="P40" i="41"/>
  <c r="U40" i="41" s="1"/>
  <c r="U34" i="41"/>
  <c r="O27" i="41"/>
  <c r="M21" i="41"/>
  <c r="W21" i="41" s="1"/>
  <c r="U21" i="41"/>
  <c r="K81" i="41"/>
  <c r="M7" i="41"/>
  <c r="O23" i="41"/>
  <c r="Q7" i="41"/>
  <c r="P7" i="41"/>
  <c r="T7" i="41"/>
  <c r="V65" i="41"/>
  <c r="T39" i="41"/>
  <c r="U80" i="41"/>
  <c r="V79" i="41"/>
  <c r="M76" i="41"/>
  <c r="U67" i="41"/>
  <c r="M67" i="41"/>
  <c r="U64" i="41"/>
  <c r="V63" i="41"/>
  <c r="T19" i="41"/>
  <c r="P78" i="41"/>
  <c r="T78" i="41"/>
  <c r="Q78" i="41"/>
  <c r="V78" i="41" s="1"/>
  <c r="R73" i="41"/>
  <c r="W73" i="41" s="1"/>
  <c r="P62" i="41"/>
  <c r="U62" i="41" s="1"/>
  <c r="Q62" i="41"/>
  <c r="V62" i="41" s="1"/>
  <c r="M56" i="41"/>
  <c r="W56" i="41" s="1"/>
  <c r="S56" i="41" s="1"/>
  <c r="P53" i="41"/>
  <c r="Q53" i="41"/>
  <c r="V53" i="41" s="1"/>
  <c r="N41" i="41"/>
  <c r="N81" i="41" s="1"/>
  <c r="F41" i="41"/>
  <c r="Q36" i="41"/>
  <c r="V36" i="41" s="1"/>
  <c r="P36" i="41"/>
  <c r="U36" i="41" s="1"/>
  <c r="V59" i="41"/>
  <c r="M55" i="41"/>
  <c r="O51" i="41"/>
  <c r="V31" i="41"/>
  <c r="O29" i="41"/>
  <c r="T22" i="41"/>
  <c r="Q22" i="41"/>
  <c r="V22" i="41" s="1"/>
  <c r="P22" i="41"/>
  <c r="M9" i="41"/>
  <c r="O20" i="41"/>
  <c r="M25" i="41"/>
  <c r="U71" i="41"/>
  <c r="M71" i="41"/>
  <c r="W64" i="41"/>
  <c r="V52" i="41"/>
  <c r="M52" i="41"/>
  <c r="W52" i="41" s="1"/>
  <c r="R77" i="41"/>
  <c r="W77" i="41" s="1"/>
  <c r="P66" i="41"/>
  <c r="U66" i="41" s="1"/>
  <c r="T66" i="41"/>
  <c r="Q66" i="41"/>
  <c r="V66" i="41" s="1"/>
  <c r="U47" i="41"/>
  <c r="P39" i="41"/>
  <c r="Q39" i="41"/>
  <c r="V39" i="41" s="1"/>
  <c r="M26" i="41"/>
  <c r="M15" i="41"/>
  <c r="U15" i="41"/>
  <c r="O26" i="41"/>
  <c r="O18" i="41"/>
  <c r="U14" i="41"/>
  <c r="O24" i="41"/>
  <c r="M13" i="41"/>
  <c r="L81" i="41"/>
  <c r="Q19" i="41"/>
  <c r="V19" i="41" s="1"/>
  <c r="P19" i="41"/>
  <c r="U19" i="41" s="1"/>
  <c r="Q13" i="41"/>
  <c r="V13" i="41" s="1"/>
  <c r="P13" i="41"/>
  <c r="M62" i="41"/>
  <c r="Q58" i="41"/>
  <c r="V58" i="41" s="1"/>
  <c r="P58" i="41"/>
  <c r="T58" i="41"/>
  <c r="T48" i="41"/>
  <c r="M40" i="41"/>
  <c r="U75" i="41"/>
  <c r="M75" i="41"/>
  <c r="U72" i="41"/>
  <c r="V71" i="41"/>
  <c r="M68" i="41"/>
  <c r="V34" i="41"/>
  <c r="M34" i="41"/>
  <c r="P70" i="41"/>
  <c r="T70" i="41"/>
  <c r="Q70" i="41"/>
  <c r="V70" i="41" s="1"/>
  <c r="O42" i="41"/>
  <c r="U38" i="41"/>
  <c r="P35" i="41"/>
  <c r="Q35" i="41"/>
  <c r="V35" i="41" s="1"/>
  <c r="P46" i="41"/>
  <c r="Q46" i="41"/>
  <c r="V46" i="41" s="1"/>
  <c r="T46" i="41"/>
  <c r="M59" i="41"/>
  <c r="W59" i="41" s="1"/>
  <c r="V47" i="41"/>
  <c r="M24" i="41"/>
  <c r="M11" i="41"/>
  <c r="P54" i="41"/>
  <c r="Q54" i="41"/>
  <c r="V54" i="41" s="1"/>
  <c r="U31" i="41"/>
  <c r="O10" i="41"/>
  <c r="J52" i="5"/>
  <c r="K52" i="5" s="1"/>
  <c r="J64" i="5"/>
  <c r="O64" i="5" s="1"/>
  <c r="R73" i="5"/>
  <c r="I73" i="5"/>
  <c r="N73" i="5" s="1"/>
  <c r="R69" i="5"/>
  <c r="I69" i="5"/>
  <c r="N69" i="5" s="1"/>
  <c r="J66" i="5"/>
  <c r="J59" i="5"/>
  <c r="I56" i="5"/>
  <c r="J56" i="5"/>
  <c r="I50" i="5"/>
  <c r="J50" i="5"/>
  <c r="J48" i="5"/>
  <c r="O48" i="5" s="1"/>
  <c r="R48" i="5"/>
  <c r="J45" i="5"/>
  <c r="T45" i="5" s="1"/>
  <c r="I44" i="5"/>
  <c r="S44" i="5" s="1"/>
  <c r="J44" i="5"/>
  <c r="T44" i="5" s="1"/>
  <c r="M43" i="5"/>
  <c r="R43" i="5" s="1"/>
  <c r="I42" i="5"/>
  <c r="R39" i="5"/>
  <c r="I39" i="5"/>
  <c r="N39" i="5" s="1"/>
  <c r="I34" i="5"/>
  <c r="K34" i="5" s="1"/>
  <c r="I7" i="5"/>
  <c r="J7" i="5"/>
  <c r="I25" i="5"/>
  <c r="J9" i="5"/>
  <c r="I11" i="5"/>
  <c r="I14" i="5"/>
  <c r="K14" i="5" s="1"/>
  <c r="J17" i="5"/>
  <c r="I19" i="5"/>
  <c r="I22" i="5"/>
  <c r="J25" i="5"/>
  <c r="I27" i="5"/>
  <c r="I30" i="5"/>
  <c r="K30" i="5" s="1"/>
  <c r="J33" i="5"/>
  <c r="I35" i="5"/>
  <c r="R38" i="5"/>
  <c r="I38" i="5"/>
  <c r="S38" i="5" s="1"/>
  <c r="J65" i="5"/>
  <c r="R65" i="5"/>
  <c r="I65" i="5"/>
  <c r="I8" i="5"/>
  <c r="J11" i="5"/>
  <c r="I13" i="5"/>
  <c r="I16" i="5"/>
  <c r="J19" i="5"/>
  <c r="I21" i="5"/>
  <c r="J22" i="5"/>
  <c r="I24" i="5"/>
  <c r="J27" i="5"/>
  <c r="I29" i="5"/>
  <c r="I32" i="5"/>
  <c r="J35" i="5"/>
  <c r="I37" i="5"/>
  <c r="K37" i="5" s="1"/>
  <c r="J38" i="5"/>
  <c r="T38" i="5" s="1"/>
  <c r="I45" i="5"/>
  <c r="S45" i="5" s="1"/>
  <c r="R47" i="5"/>
  <c r="I47" i="5"/>
  <c r="J47" i="5"/>
  <c r="T47" i="5" s="1"/>
  <c r="J53" i="5"/>
  <c r="R53" i="5"/>
  <c r="I53" i="5"/>
  <c r="J57" i="5"/>
  <c r="I57" i="5"/>
  <c r="R57" i="5"/>
  <c r="J61" i="5"/>
  <c r="R61" i="5"/>
  <c r="I61" i="5"/>
  <c r="I15" i="5"/>
  <c r="K15" i="5" s="1"/>
  <c r="I23" i="5"/>
  <c r="K23" i="5" s="1"/>
  <c r="I31" i="5"/>
  <c r="I36" i="5"/>
  <c r="K36" i="5" s="1"/>
  <c r="J51" i="5"/>
  <c r="I51" i="5"/>
  <c r="S64" i="5"/>
  <c r="I9" i="5"/>
  <c r="I17" i="5"/>
  <c r="I33" i="5"/>
  <c r="O43" i="5"/>
  <c r="J49" i="5"/>
  <c r="I49" i="5"/>
  <c r="J39" i="5"/>
  <c r="J41" i="5"/>
  <c r="R46" i="5"/>
  <c r="J54" i="5"/>
  <c r="I54" i="5"/>
  <c r="J62" i="5"/>
  <c r="R62" i="5"/>
  <c r="I62" i="5"/>
  <c r="N62" i="5" s="1"/>
  <c r="R70" i="5"/>
  <c r="J70" i="5"/>
  <c r="O70" i="5" s="1"/>
  <c r="R74" i="5"/>
  <c r="J74" i="5"/>
  <c r="O74" i="5" s="1"/>
  <c r="R78" i="5"/>
  <c r="J78" i="5"/>
  <c r="O78" i="5" s="1"/>
  <c r="J58" i="5"/>
  <c r="I58" i="5"/>
  <c r="R68" i="5"/>
  <c r="J68" i="5"/>
  <c r="J72" i="5"/>
  <c r="O72" i="5" s="1"/>
  <c r="R76" i="5"/>
  <c r="J76" i="5"/>
  <c r="O76" i="5" s="1"/>
  <c r="J80" i="5"/>
  <c r="O80" i="5" s="1"/>
  <c r="V9" i="12"/>
  <c r="V30" i="12"/>
  <c r="U117" i="12"/>
  <c r="V37" i="12"/>
  <c r="V42" i="12"/>
  <c r="V87" i="12"/>
  <c r="V89" i="12"/>
  <c r="V103" i="12"/>
  <c r="S70" i="5" l="1"/>
  <c r="P73" i="5"/>
  <c r="P70" i="5"/>
  <c r="R49" i="41"/>
  <c r="W49" i="41" s="1"/>
  <c r="S49" i="41" s="1"/>
  <c r="P48" i="5"/>
  <c r="U28" i="41"/>
  <c r="S28" i="41" s="1"/>
  <c r="W47" i="41"/>
  <c r="S47" i="41" s="1"/>
  <c r="T75" i="5"/>
  <c r="W50" i="41"/>
  <c r="S50" i="41" s="1"/>
  <c r="R30" i="41"/>
  <c r="W30" i="41" s="1"/>
  <c r="S30" i="41" s="1"/>
  <c r="P77" i="5"/>
  <c r="T69" i="5"/>
  <c r="K67" i="5"/>
  <c r="P74" i="5"/>
  <c r="T64" i="5"/>
  <c r="P80" i="5"/>
  <c r="S69" i="41"/>
  <c r="S12" i="41"/>
  <c r="S8" i="41"/>
  <c r="P69" i="5"/>
  <c r="W72" i="41"/>
  <c r="S72" i="41" s="1"/>
  <c r="S33" i="41"/>
  <c r="W16" i="41"/>
  <c r="S16" i="41" s="1"/>
  <c r="K60" i="5"/>
  <c r="K64" i="5"/>
  <c r="W76" i="41"/>
  <c r="S76" i="41" s="1"/>
  <c r="W31" i="41"/>
  <c r="S31" i="41" s="1"/>
  <c r="S45" i="41"/>
  <c r="S59" i="41"/>
  <c r="W25" i="41"/>
  <c r="S25" i="41" s="1"/>
  <c r="W63" i="41"/>
  <c r="S63" i="41" s="1"/>
  <c r="S61" i="41"/>
  <c r="W32" i="41"/>
  <c r="S32" i="41" s="1"/>
  <c r="S65" i="41"/>
  <c r="S40" i="5"/>
  <c r="S72" i="5"/>
  <c r="W11" i="41"/>
  <c r="S11" i="41" s="1"/>
  <c r="W67" i="41"/>
  <c r="S67" i="41" s="1"/>
  <c r="P71" i="5"/>
  <c r="K46" i="5"/>
  <c r="U46" i="5" s="1"/>
  <c r="Q46" i="5" s="1"/>
  <c r="S73" i="41"/>
  <c r="S71" i="5"/>
  <c r="S77" i="5"/>
  <c r="K72" i="5"/>
  <c r="K51" i="5"/>
  <c r="P40" i="5"/>
  <c r="S44" i="41"/>
  <c r="K50" i="5"/>
  <c r="K17" i="5"/>
  <c r="R48" i="41"/>
  <c r="W48" i="41" s="1"/>
  <c r="S48" i="41" s="1"/>
  <c r="W71" i="41"/>
  <c r="S71" i="41" s="1"/>
  <c r="W79" i="41"/>
  <c r="S79" i="41" s="1"/>
  <c r="P79" i="5"/>
  <c r="T79" i="5"/>
  <c r="S39" i="5"/>
  <c r="P75" i="5"/>
  <c r="K40" i="5"/>
  <c r="W15" i="41"/>
  <c r="S15" i="41" s="1"/>
  <c r="W38" i="41"/>
  <c r="S38" i="41" s="1"/>
  <c r="K71" i="5"/>
  <c r="K79" i="5"/>
  <c r="S43" i="41"/>
  <c r="T71" i="5"/>
  <c r="T77" i="5"/>
  <c r="W75" i="41"/>
  <c r="S75" i="41" s="1"/>
  <c r="S79" i="5"/>
  <c r="K63" i="5"/>
  <c r="S63" i="5"/>
  <c r="W37" i="41"/>
  <c r="S37" i="41" s="1"/>
  <c r="P76" i="5"/>
  <c r="K77" i="5"/>
  <c r="W14" i="41"/>
  <c r="T73" i="5"/>
  <c r="R39" i="41"/>
  <c r="W39" i="41" s="1"/>
  <c r="W55" i="41"/>
  <c r="S55" i="41" s="1"/>
  <c r="K75" i="5"/>
  <c r="K25" i="5"/>
  <c r="W9" i="41"/>
  <c r="S9" i="41" s="1"/>
  <c r="S17" i="41"/>
  <c r="P78" i="5"/>
  <c r="V14" i="41"/>
  <c r="W68" i="41"/>
  <c r="S68" i="41" s="1"/>
  <c r="R58" i="41"/>
  <c r="W58" i="41" s="1"/>
  <c r="R13" i="41"/>
  <c r="W13" i="41" s="1"/>
  <c r="S52" i="41"/>
  <c r="S75" i="5"/>
  <c r="O62" i="5"/>
  <c r="T62" i="5" s="1"/>
  <c r="O57" i="5"/>
  <c r="T57" i="5" s="1"/>
  <c r="N65" i="5"/>
  <c r="O66" i="5"/>
  <c r="P66" i="5" s="1"/>
  <c r="S64" i="41"/>
  <c r="O61" i="5"/>
  <c r="T61" i="5" s="1"/>
  <c r="N53" i="5"/>
  <c r="S53" i="5" s="1"/>
  <c r="S43" i="5"/>
  <c r="R40" i="41"/>
  <c r="W40" i="41" s="1"/>
  <c r="S40" i="41" s="1"/>
  <c r="W34" i="41"/>
  <c r="S34" i="41" s="1"/>
  <c r="U13" i="41"/>
  <c r="R57" i="41"/>
  <c r="W57" i="41" s="1"/>
  <c r="U57" i="41"/>
  <c r="P72" i="5"/>
  <c r="P63" i="5"/>
  <c r="W60" i="41"/>
  <c r="S60" i="41" s="1"/>
  <c r="K56" i="5"/>
  <c r="K68" i="5"/>
  <c r="O68" i="5"/>
  <c r="P68" i="5" s="1"/>
  <c r="K74" i="5"/>
  <c r="K48" i="5"/>
  <c r="K43" i="5"/>
  <c r="O65" i="5"/>
  <c r="T65" i="5" s="1"/>
  <c r="K42" i="5"/>
  <c r="S77" i="41"/>
  <c r="R36" i="41"/>
  <c r="W36" i="41" s="1"/>
  <c r="S36" i="41" s="1"/>
  <c r="P64" i="5"/>
  <c r="O67" i="5"/>
  <c r="T67" i="5" s="1"/>
  <c r="N67" i="5"/>
  <c r="O60" i="5"/>
  <c r="T60" i="5" s="1"/>
  <c r="P43" i="5"/>
  <c r="N61" i="5"/>
  <c r="N57" i="5"/>
  <c r="O53" i="5"/>
  <c r="T53" i="5" s="1"/>
  <c r="K66" i="5"/>
  <c r="S21" i="41"/>
  <c r="P42" i="41"/>
  <c r="U42" i="41" s="1"/>
  <c r="T42" i="41"/>
  <c r="Q42" i="41"/>
  <c r="V42" i="41" s="1"/>
  <c r="U22" i="41"/>
  <c r="R22" i="41"/>
  <c r="W22" i="41" s="1"/>
  <c r="P10" i="41"/>
  <c r="U10" i="41" s="1"/>
  <c r="Q10" i="41"/>
  <c r="V10" i="41" s="1"/>
  <c r="T10" i="41"/>
  <c r="P24" i="41"/>
  <c r="U24" i="41" s="1"/>
  <c r="Q24" i="41"/>
  <c r="V24" i="41" s="1"/>
  <c r="T24" i="41"/>
  <c r="M81" i="41"/>
  <c r="R66" i="41"/>
  <c r="W66" i="41" s="1"/>
  <c r="S66" i="41" s="1"/>
  <c r="U54" i="41"/>
  <c r="R54" i="41"/>
  <c r="W54" i="41" s="1"/>
  <c r="R35" i="41"/>
  <c r="W35" i="41" s="1"/>
  <c r="U35" i="41"/>
  <c r="R70" i="41"/>
  <c r="W70" i="41" s="1"/>
  <c r="U70" i="41"/>
  <c r="U53" i="41"/>
  <c r="R53" i="41"/>
  <c r="W53" i="41" s="1"/>
  <c r="S80" i="41"/>
  <c r="V7" i="41"/>
  <c r="U7" i="41"/>
  <c r="R19" i="41"/>
  <c r="W19" i="41" s="1"/>
  <c r="S19" i="41" s="1"/>
  <c r="U39" i="41"/>
  <c r="R74" i="41"/>
  <c r="W74" i="41" s="1"/>
  <c r="S74" i="41" s="1"/>
  <c r="U58" i="41"/>
  <c r="Q26" i="41"/>
  <c r="V26" i="41" s="1"/>
  <c r="P26" i="41"/>
  <c r="T26" i="41"/>
  <c r="P20" i="41"/>
  <c r="Q20" i="41"/>
  <c r="V20" i="41" s="1"/>
  <c r="T20" i="41"/>
  <c r="P51" i="41"/>
  <c r="T51" i="41"/>
  <c r="Q51" i="41"/>
  <c r="V51" i="41" s="1"/>
  <c r="R62" i="41"/>
  <c r="W62" i="41" s="1"/>
  <c r="S62" i="41" s="1"/>
  <c r="U78" i="41"/>
  <c r="R78" i="41"/>
  <c r="W78" i="41" s="1"/>
  <c r="R7" i="41"/>
  <c r="Q27" i="41"/>
  <c r="V27" i="41" s="1"/>
  <c r="P27" i="41"/>
  <c r="T27" i="41"/>
  <c r="R46" i="41"/>
  <c r="W46" i="41" s="1"/>
  <c r="U46" i="41"/>
  <c r="Q18" i="41"/>
  <c r="V18" i="41" s="1"/>
  <c r="T18" i="41"/>
  <c r="P18" i="41"/>
  <c r="U18" i="41" s="1"/>
  <c r="P29" i="41"/>
  <c r="U29" i="41" s="1"/>
  <c r="Q29" i="41"/>
  <c r="V29" i="41" s="1"/>
  <c r="T29" i="41"/>
  <c r="O41" i="41"/>
  <c r="Q23" i="41"/>
  <c r="V23" i="41" s="1"/>
  <c r="P23" i="41"/>
  <c r="U23" i="41" s="1"/>
  <c r="T23" i="41"/>
  <c r="K73" i="5"/>
  <c r="K69" i="5"/>
  <c r="K65" i="5"/>
  <c r="K59" i="5"/>
  <c r="K49" i="5"/>
  <c r="K44" i="5"/>
  <c r="U44" i="5" s="1"/>
  <c r="Q44" i="5" s="1"/>
  <c r="T43" i="5"/>
  <c r="K29" i="5"/>
  <c r="K80" i="5"/>
  <c r="T76" i="5"/>
  <c r="S74" i="5"/>
  <c r="T78" i="5"/>
  <c r="T70" i="5"/>
  <c r="S76" i="5"/>
  <c r="T48" i="5"/>
  <c r="S78" i="5"/>
  <c r="S68" i="5"/>
  <c r="K21" i="5"/>
  <c r="K38" i="5"/>
  <c r="U38" i="5" s="1"/>
  <c r="Q38" i="5" s="1"/>
  <c r="K35" i="5"/>
  <c r="K27" i="5"/>
  <c r="K19" i="5"/>
  <c r="K11" i="5"/>
  <c r="K76" i="5"/>
  <c r="T72" i="5"/>
  <c r="K78" i="5"/>
  <c r="T74" i="5"/>
  <c r="K70" i="5"/>
  <c r="S62" i="5"/>
  <c r="K62" i="5"/>
  <c r="K54" i="5"/>
  <c r="K41" i="5"/>
  <c r="O41" i="5"/>
  <c r="P41" i="5" s="1"/>
  <c r="K45" i="5"/>
  <c r="U45" i="5" s="1"/>
  <c r="Q45" i="5" s="1"/>
  <c r="K13" i="5"/>
  <c r="K32" i="5"/>
  <c r="K24" i="5"/>
  <c r="K16" i="5"/>
  <c r="K8" i="5"/>
  <c r="K58" i="5"/>
  <c r="K39" i="5"/>
  <c r="O39" i="5"/>
  <c r="P39" i="5" s="1"/>
  <c r="S47" i="5"/>
  <c r="K47" i="5"/>
  <c r="U47" i="5" s="1"/>
  <c r="K31" i="5"/>
  <c r="K61" i="5"/>
  <c r="K57" i="5"/>
  <c r="K53" i="5"/>
  <c r="K33" i="5"/>
  <c r="K9" i="5"/>
  <c r="K22" i="5"/>
  <c r="K7" i="5"/>
  <c r="V61" i="12"/>
  <c r="V57" i="12"/>
  <c r="D117" i="12"/>
  <c r="V11" i="12"/>
  <c r="V100" i="12"/>
  <c r="V86" i="12"/>
  <c r="V111" i="12"/>
  <c r="V105" i="12"/>
  <c r="V97" i="12"/>
  <c r="V81" i="12"/>
  <c r="V76" i="12"/>
  <c r="V102" i="12"/>
  <c r="V58" i="12"/>
  <c r="V38" i="12"/>
  <c r="V33" i="12"/>
  <c r="L117" i="12"/>
  <c r="V15" i="12"/>
  <c r="V25" i="12"/>
  <c r="V110" i="12"/>
  <c r="V96" i="12"/>
  <c r="V90" i="12"/>
  <c r="V34" i="12"/>
  <c r="T117" i="12"/>
  <c r="V41" i="12"/>
  <c r="V21" i="12"/>
  <c r="F117" i="12"/>
  <c r="V10" i="12"/>
  <c r="V82" i="12"/>
  <c r="R117" i="12"/>
  <c r="N117" i="12"/>
  <c r="V107" i="12"/>
  <c r="V93" i="12"/>
  <c r="V94" i="12"/>
  <c r="V79" i="12"/>
  <c r="V101" i="12"/>
  <c r="V78" i="12"/>
  <c r="V72" i="12"/>
  <c r="V70" i="12"/>
  <c r="V112" i="12"/>
  <c r="V74" i="12"/>
  <c r="V39" i="12"/>
  <c r="V59" i="12"/>
  <c r="V31" i="12"/>
  <c r="V115" i="12"/>
  <c r="V83" i="12"/>
  <c r="V73" i="12"/>
  <c r="V67" i="12"/>
  <c r="V65" i="12"/>
  <c r="V63" i="12"/>
  <c r="V53" i="12"/>
  <c r="V51" i="12"/>
  <c r="V49" i="12"/>
  <c r="V47" i="12"/>
  <c r="V44" i="12"/>
  <c r="V88" i="12"/>
  <c r="V27" i="12"/>
  <c r="V98" i="12"/>
  <c r="V32" i="12"/>
  <c r="V18" i="12"/>
  <c r="V14" i="12"/>
  <c r="V56" i="12"/>
  <c r="J117" i="12"/>
  <c r="V71" i="12"/>
  <c r="V36" i="12"/>
  <c r="P117" i="12"/>
  <c r="V60" i="12"/>
  <c r="V35" i="12"/>
  <c r="V28" i="12"/>
  <c r="V116" i="12"/>
  <c r="V113" i="12"/>
  <c r="V99" i="12"/>
  <c r="V106" i="12"/>
  <c r="V92" i="12"/>
  <c r="V108" i="12"/>
  <c r="V85" i="12"/>
  <c r="V68" i="12"/>
  <c r="V66" i="12"/>
  <c r="V64" i="12"/>
  <c r="V54" i="12"/>
  <c r="V52" i="12"/>
  <c r="V50" i="12"/>
  <c r="V48" i="12"/>
  <c r="V45" i="12"/>
  <c r="V17" i="12"/>
  <c r="V13" i="12"/>
  <c r="V40" i="12"/>
  <c r="V20" i="12"/>
  <c r="H117" i="12"/>
  <c r="V84" i="12"/>
  <c r="V80" i="12"/>
  <c r="V23" i="12"/>
  <c r="V8" i="12"/>
  <c r="U48" i="5" l="1"/>
  <c r="Q48" i="5" s="1"/>
  <c r="U70" i="5"/>
  <c r="Q70" i="5" s="1"/>
  <c r="U73" i="5"/>
  <c r="U40" i="5"/>
  <c r="Q40" i="5" s="1"/>
  <c r="U77" i="5"/>
  <c r="Q77" i="5" s="1"/>
  <c r="U74" i="5"/>
  <c r="Q74" i="5" s="1"/>
  <c r="U69" i="5"/>
  <c r="U64" i="5"/>
  <c r="Q64" i="5" s="1"/>
  <c r="S14" i="41"/>
  <c r="U71" i="5"/>
  <c r="Q71" i="5" s="1"/>
  <c r="U43" i="5"/>
  <c r="Q43" i="5" s="1"/>
  <c r="U72" i="5"/>
  <c r="Q72" i="5" s="1"/>
  <c r="P61" i="5"/>
  <c r="U61" i="5" s="1"/>
  <c r="P57" i="5"/>
  <c r="U57" i="5" s="1"/>
  <c r="U79" i="5"/>
  <c r="Q79" i="5" s="1"/>
  <c r="S39" i="41"/>
  <c r="U75" i="5"/>
  <c r="Q75" i="5" s="1"/>
  <c r="S35" i="41"/>
  <c r="S58" i="41"/>
  <c r="S22" i="41"/>
  <c r="Q47" i="5"/>
  <c r="P62" i="5"/>
  <c r="U62" i="5" s="1"/>
  <c r="Q62" i="5" s="1"/>
  <c r="U63" i="5"/>
  <c r="Q63" i="5" s="1"/>
  <c r="P67" i="5"/>
  <c r="U67" i="5" s="1"/>
  <c r="T68" i="5"/>
  <c r="S78" i="41"/>
  <c r="R24" i="41"/>
  <c r="W24" i="41" s="1"/>
  <c r="S24" i="41" s="1"/>
  <c r="U68" i="5"/>
  <c r="P60" i="5"/>
  <c r="U60" i="5" s="1"/>
  <c r="Q60" i="5" s="1"/>
  <c r="S70" i="41"/>
  <c r="S54" i="41"/>
  <c r="S67" i="5"/>
  <c r="S57" i="5"/>
  <c r="S57" i="41"/>
  <c r="T66" i="5"/>
  <c r="S13" i="41"/>
  <c r="U66" i="5"/>
  <c r="P65" i="5"/>
  <c r="U65" i="5" s="1"/>
  <c r="S46" i="41"/>
  <c r="S61" i="5"/>
  <c r="P53" i="5"/>
  <c r="U53" i="5" s="1"/>
  <c r="Q53" i="5" s="1"/>
  <c r="S65" i="5"/>
  <c r="W7" i="41"/>
  <c r="S7" i="41" s="1"/>
  <c r="R29" i="41"/>
  <c r="W29" i="41" s="1"/>
  <c r="S29" i="41" s="1"/>
  <c r="T41" i="41"/>
  <c r="T81" i="41" s="1"/>
  <c r="Q41" i="41"/>
  <c r="V41" i="41" s="1"/>
  <c r="V81" i="41" s="1"/>
  <c r="P41" i="41"/>
  <c r="U41" i="41" s="1"/>
  <c r="U27" i="41"/>
  <c r="R27" i="41"/>
  <c r="W27" i="41" s="1"/>
  <c r="U20" i="41"/>
  <c r="R20" i="41"/>
  <c r="W20" i="41" s="1"/>
  <c r="R10" i="41"/>
  <c r="W10" i="41" s="1"/>
  <c r="S10" i="41" s="1"/>
  <c r="R42" i="41"/>
  <c r="W42" i="41" s="1"/>
  <c r="S42" i="41" s="1"/>
  <c r="R23" i="41"/>
  <c r="W23" i="41" s="1"/>
  <c r="S23" i="41" s="1"/>
  <c r="U51" i="41"/>
  <c r="R51" i="41"/>
  <c r="W51" i="41" s="1"/>
  <c r="R18" i="41"/>
  <c r="W18" i="41" s="1"/>
  <c r="S18" i="41" s="1"/>
  <c r="O81" i="41"/>
  <c r="U26" i="41"/>
  <c r="R26" i="41"/>
  <c r="W26" i="41" s="1"/>
  <c r="S53" i="41"/>
  <c r="S73" i="5"/>
  <c r="S69" i="5"/>
  <c r="U39" i="5"/>
  <c r="U41" i="5"/>
  <c r="U76" i="5"/>
  <c r="Q76" i="5" s="1"/>
  <c r="T39" i="5"/>
  <c r="T41" i="5"/>
  <c r="U78" i="5"/>
  <c r="Q78" i="5" s="1"/>
  <c r="V117" i="12"/>
  <c r="Q67" i="5" l="1"/>
  <c r="Q73" i="5"/>
  <c r="Q69" i="5"/>
  <c r="Q81" i="41"/>
  <c r="Q61" i="5"/>
  <c r="P81" i="41"/>
  <c r="Q68" i="5"/>
  <c r="S20" i="41"/>
  <c r="Q41" i="5"/>
  <c r="Q57" i="5"/>
  <c r="Q66" i="5"/>
  <c r="U81" i="41"/>
  <c r="Q65" i="5"/>
  <c r="S26" i="41"/>
  <c r="S51" i="41"/>
  <c r="S27" i="41"/>
  <c r="R41" i="41"/>
  <c r="W41" i="41" s="1"/>
  <c r="W81" i="41" s="1"/>
  <c r="Q39" i="5"/>
  <c r="R81" i="41" l="1"/>
  <c r="S41" i="41"/>
  <c r="S81" i="41" s="1"/>
  <c r="H81" i="40"/>
  <c r="D81" i="40"/>
  <c r="C81" i="40"/>
  <c r="I80" i="40"/>
  <c r="K80" i="40" s="1"/>
  <c r="I79" i="40"/>
  <c r="J79" i="40" s="1"/>
  <c r="I78" i="40"/>
  <c r="J78" i="40" s="1"/>
  <c r="I77" i="40"/>
  <c r="I76" i="40"/>
  <c r="I75" i="40"/>
  <c r="I74" i="40"/>
  <c r="I73" i="40"/>
  <c r="I72" i="40"/>
  <c r="S72" i="40" s="1"/>
  <c r="I71" i="40"/>
  <c r="J71" i="40" s="1"/>
  <c r="I70" i="40"/>
  <c r="I69" i="40"/>
  <c r="I68" i="40"/>
  <c r="S68" i="40" s="1"/>
  <c r="I67" i="40"/>
  <c r="E67" i="40"/>
  <c r="M67" i="40" s="1"/>
  <c r="I66" i="40"/>
  <c r="E66" i="40"/>
  <c r="I65" i="40"/>
  <c r="E65" i="40"/>
  <c r="M65" i="40" s="1"/>
  <c r="I64" i="40"/>
  <c r="I63" i="40"/>
  <c r="I62" i="40"/>
  <c r="J62" i="40" s="1"/>
  <c r="E62" i="40"/>
  <c r="M62" i="40" s="1"/>
  <c r="I61" i="40"/>
  <c r="I60" i="40"/>
  <c r="S60" i="40" s="1"/>
  <c r="I59" i="40"/>
  <c r="I58" i="40"/>
  <c r="E58" i="40"/>
  <c r="M58" i="40" s="1"/>
  <c r="N58" i="40" s="1"/>
  <c r="I57" i="40"/>
  <c r="S57" i="40" s="1"/>
  <c r="I56" i="40"/>
  <c r="J56" i="40" s="1"/>
  <c r="T56" i="40" s="1"/>
  <c r="I55" i="40"/>
  <c r="S55" i="40" s="1"/>
  <c r="I54" i="40"/>
  <c r="J54" i="40" s="1"/>
  <c r="I53" i="40"/>
  <c r="K53" i="40" s="1"/>
  <c r="E53" i="40"/>
  <c r="F53" i="40" s="1"/>
  <c r="I52" i="40"/>
  <c r="K52" i="40" s="1"/>
  <c r="E52" i="40"/>
  <c r="F52" i="40" s="1"/>
  <c r="I51" i="40"/>
  <c r="G51" i="40"/>
  <c r="E51" i="40"/>
  <c r="M51" i="40" s="1"/>
  <c r="N51" i="40" s="1"/>
  <c r="P51" i="40" s="1"/>
  <c r="I50" i="40"/>
  <c r="G50" i="40"/>
  <c r="E50" i="40"/>
  <c r="M50" i="40" s="1"/>
  <c r="N50" i="40" s="1"/>
  <c r="I49" i="40"/>
  <c r="E49" i="40"/>
  <c r="M49" i="40" s="1"/>
  <c r="N49" i="40" s="1"/>
  <c r="I48" i="40"/>
  <c r="K48" i="40" s="1"/>
  <c r="G48" i="40"/>
  <c r="E48" i="40"/>
  <c r="I47" i="40"/>
  <c r="J47" i="40" s="1"/>
  <c r="E47" i="40"/>
  <c r="M47" i="40" s="1"/>
  <c r="N47" i="40" s="1"/>
  <c r="I46" i="40"/>
  <c r="E46" i="40"/>
  <c r="F46" i="40" s="1"/>
  <c r="I45" i="40"/>
  <c r="G45" i="40"/>
  <c r="E45" i="40"/>
  <c r="F45" i="40" s="1"/>
  <c r="I44" i="40"/>
  <c r="K44" i="40" s="1"/>
  <c r="G44" i="40"/>
  <c r="E44" i="40"/>
  <c r="M44" i="40" s="1"/>
  <c r="N44" i="40" s="1"/>
  <c r="P44" i="40" s="1"/>
  <c r="I43" i="40"/>
  <c r="G43" i="40"/>
  <c r="E43" i="40"/>
  <c r="M43" i="40" s="1"/>
  <c r="N43" i="40" s="1"/>
  <c r="I42" i="40"/>
  <c r="G42" i="40"/>
  <c r="E42" i="40"/>
  <c r="F42" i="40" s="1"/>
  <c r="I41" i="40"/>
  <c r="J41" i="40" s="1"/>
  <c r="E41" i="40"/>
  <c r="M41" i="40" s="1"/>
  <c r="N41" i="40" s="1"/>
  <c r="I40" i="40"/>
  <c r="K40" i="40" s="1"/>
  <c r="E40" i="40"/>
  <c r="I39" i="40"/>
  <c r="J39" i="40" s="1"/>
  <c r="E39" i="40"/>
  <c r="M39" i="40" s="1"/>
  <c r="I38" i="40"/>
  <c r="J38" i="40" s="1"/>
  <c r="E38" i="40"/>
  <c r="M38" i="40" s="1"/>
  <c r="I37" i="40"/>
  <c r="J37" i="40" s="1"/>
  <c r="E37" i="40"/>
  <c r="M37" i="40" s="1"/>
  <c r="I36" i="40"/>
  <c r="J36" i="40" s="1"/>
  <c r="E36" i="40"/>
  <c r="M36" i="40" s="1"/>
  <c r="I35" i="40"/>
  <c r="J35" i="40" s="1"/>
  <c r="E35" i="40"/>
  <c r="M35" i="40" s="1"/>
  <c r="I34" i="40"/>
  <c r="J34" i="40" s="1"/>
  <c r="E34" i="40"/>
  <c r="M34" i="40" s="1"/>
  <c r="I33" i="40"/>
  <c r="J33" i="40" s="1"/>
  <c r="E33" i="40"/>
  <c r="M33" i="40" s="1"/>
  <c r="I32" i="40"/>
  <c r="J32" i="40" s="1"/>
  <c r="E32" i="40"/>
  <c r="M32" i="40" s="1"/>
  <c r="I31" i="40"/>
  <c r="J31" i="40" s="1"/>
  <c r="E31" i="40"/>
  <c r="M31" i="40" s="1"/>
  <c r="I30" i="40"/>
  <c r="J30" i="40" s="1"/>
  <c r="G30" i="40"/>
  <c r="E30" i="40"/>
  <c r="I29" i="40"/>
  <c r="G29" i="40"/>
  <c r="E29" i="40"/>
  <c r="F29" i="40" s="1"/>
  <c r="I28" i="40"/>
  <c r="G28" i="40"/>
  <c r="E28" i="40"/>
  <c r="M28" i="40" s="1"/>
  <c r="N28" i="40" s="1"/>
  <c r="P28" i="40" s="1"/>
  <c r="I27" i="40"/>
  <c r="J27" i="40" s="1"/>
  <c r="G27" i="40"/>
  <c r="E27" i="40"/>
  <c r="I26" i="40"/>
  <c r="K26" i="40" s="1"/>
  <c r="G26" i="40"/>
  <c r="E26" i="40"/>
  <c r="M26" i="40" s="1"/>
  <c r="N26" i="40" s="1"/>
  <c r="P26" i="40" s="1"/>
  <c r="I25" i="40"/>
  <c r="J25" i="40" s="1"/>
  <c r="G25" i="40"/>
  <c r="E25" i="40"/>
  <c r="F25" i="40" s="1"/>
  <c r="I24" i="40"/>
  <c r="G24" i="40"/>
  <c r="E24" i="40"/>
  <c r="F24" i="40" s="1"/>
  <c r="I23" i="40"/>
  <c r="K23" i="40" s="1"/>
  <c r="G23" i="40"/>
  <c r="E23" i="40"/>
  <c r="M23" i="40" s="1"/>
  <c r="I22" i="40"/>
  <c r="J22" i="40" s="1"/>
  <c r="G22" i="40"/>
  <c r="E22" i="40"/>
  <c r="M22" i="40" s="1"/>
  <c r="N22" i="40" s="1"/>
  <c r="O22" i="40" s="1"/>
  <c r="I21" i="40"/>
  <c r="J21" i="40" s="1"/>
  <c r="G21" i="40"/>
  <c r="E21" i="40"/>
  <c r="F21" i="40" s="1"/>
  <c r="I20" i="40"/>
  <c r="K20" i="40" s="1"/>
  <c r="G20" i="40"/>
  <c r="E20" i="40"/>
  <c r="M20" i="40" s="1"/>
  <c r="N20" i="40" s="1"/>
  <c r="I19" i="40"/>
  <c r="K19" i="40" s="1"/>
  <c r="G19" i="40"/>
  <c r="E19" i="40"/>
  <c r="I18" i="40"/>
  <c r="G18" i="40"/>
  <c r="E18" i="40"/>
  <c r="F18" i="40" s="1"/>
  <c r="I17" i="40"/>
  <c r="K17" i="40" s="1"/>
  <c r="G17" i="40"/>
  <c r="E17" i="40"/>
  <c r="M17" i="40" s="1"/>
  <c r="I16" i="40"/>
  <c r="J16" i="40" s="1"/>
  <c r="G16" i="40"/>
  <c r="E16" i="40"/>
  <c r="M16" i="40" s="1"/>
  <c r="N16" i="40" s="1"/>
  <c r="P16" i="40" s="1"/>
  <c r="I15" i="40"/>
  <c r="J15" i="40" s="1"/>
  <c r="G15" i="40"/>
  <c r="E15" i="40"/>
  <c r="M15" i="40" s="1"/>
  <c r="N15" i="40" s="1"/>
  <c r="I14" i="40"/>
  <c r="J14" i="40" s="1"/>
  <c r="G14" i="40"/>
  <c r="E14" i="40"/>
  <c r="F14" i="40" s="1"/>
  <c r="I13" i="40"/>
  <c r="G13" i="40"/>
  <c r="E13" i="40"/>
  <c r="F13" i="40" s="1"/>
  <c r="I12" i="40"/>
  <c r="K12" i="40" s="1"/>
  <c r="G12" i="40"/>
  <c r="E12" i="40"/>
  <c r="M12" i="40" s="1"/>
  <c r="I11" i="40"/>
  <c r="J11" i="40" s="1"/>
  <c r="G11" i="40"/>
  <c r="E11" i="40"/>
  <c r="M11" i="40" s="1"/>
  <c r="N11" i="40" s="1"/>
  <c r="P11" i="40" s="1"/>
  <c r="I10" i="40"/>
  <c r="G10" i="40"/>
  <c r="E10" i="40"/>
  <c r="F10" i="40" s="1"/>
  <c r="I9" i="40"/>
  <c r="G9" i="40"/>
  <c r="E9" i="40"/>
  <c r="F9" i="40" s="1"/>
  <c r="I8" i="40"/>
  <c r="G8" i="40"/>
  <c r="E8" i="40"/>
  <c r="M8" i="40" s="1"/>
  <c r="N8" i="40" s="1"/>
  <c r="P8" i="40" s="1"/>
  <c r="I7" i="40"/>
  <c r="G7" i="40"/>
  <c r="E7" i="40"/>
  <c r="F7" i="40" s="1"/>
  <c r="H81" i="39"/>
  <c r="D81" i="39"/>
  <c r="C81" i="39"/>
  <c r="M80" i="39"/>
  <c r="N80" i="39" s="1"/>
  <c r="I80" i="39"/>
  <c r="G80" i="39"/>
  <c r="M79" i="39"/>
  <c r="N79" i="39" s="1"/>
  <c r="O79" i="39" s="1"/>
  <c r="I79" i="39"/>
  <c r="M78" i="39"/>
  <c r="N78" i="39" s="1"/>
  <c r="I78" i="39"/>
  <c r="K78" i="39" s="1"/>
  <c r="M77" i="39"/>
  <c r="N77" i="39" s="1"/>
  <c r="O77" i="39" s="1"/>
  <c r="I77" i="39"/>
  <c r="M76" i="39"/>
  <c r="N76" i="39" s="1"/>
  <c r="P76" i="39" s="1"/>
  <c r="I76" i="39"/>
  <c r="M75" i="39"/>
  <c r="N75" i="39" s="1"/>
  <c r="O75" i="39" s="1"/>
  <c r="I75" i="39"/>
  <c r="M74" i="39"/>
  <c r="N74" i="39" s="1"/>
  <c r="I74" i="39"/>
  <c r="J74" i="39" s="1"/>
  <c r="M73" i="39"/>
  <c r="N73" i="39" s="1"/>
  <c r="O73" i="39" s="1"/>
  <c r="I73" i="39"/>
  <c r="M72" i="39"/>
  <c r="N72" i="39" s="1"/>
  <c r="P72" i="39" s="1"/>
  <c r="I72" i="39"/>
  <c r="M71" i="39"/>
  <c r="N71" i="39" s="1"/>
  <c r="O71" i="39" s="1"/>
  <c r="I71" i="39"/>
  <c r="M70" i="39"/>
  <c r="N70" i="39" s="1"/>
  <c r="I70" i="39"/>
  <c r="K70" i="39" s="1"/>
  <c r="M69" i="39"/>
  <c r="N69" i="39" s="1"/>
  <c r="O69" i="39" s="1"/>
  <c r="I69" i="39"/>
  <c r="N68" i="39"/>
  <c r="O68" i="39" s="1"/>
  <c r="I68" i="39"/>
  <c r="I67" i="39"/>
  <c r="J67" i="39" s="1"/>
  <c r="E67" i="39"/>
  <c r="M67" i="39" s="1"/>
  <c r="I66" i="39"/>
  <c r="J66" i="39" s="1"/>
  <c r="E66" i="39"/>
  <c r="M66" i="39" s="1"/>
  <c r="I65" i="39"/>
  <c r="J65" i="39" s="1"/>
  <c r="E65" i="39"/>
  <c r="M65" i="39" s="1"/>
  <c r="M64" i="39"/>
  <c r="N64" i="39" s="1"/>
  <c r="I64" i="39"/>
  <c r="J64" i="39" s="1"/>
  <c r="N63" i="39"/>
  <c r="I63" i="39"/>
  <c r="I62" i="39"/>
  <c r="E62" i="39"/>
  <c r="N61" i="39"/>
  <c r="I61" i="39"/>
  <c r="J61" i="39" s="1"/>
  <c r="N60" i="39"/>
  <c r="P60" i="39" s="1"/>
  <c r="I60" i="39"/>
  <c r="N59" i="39"/>
  <c r="O59" i="39" s="1"/>
  <c r="I59" i="39"/>
  <c r="K59" i="39" s="1"/>
  <c r="I58" i="39"/>
  <c r="J58" i="39" s="1"/>
  <c r="E58" i="39"/>
  <c r="N57" i="39"/>
  <c r="I57" i="39"/>
  <c r="N56" i="39"/>
  <c r="I56" i="39"/>
  <c r="N55" i="39"/>
  <c r="P55" i="39" s="1"/>
  <c r="I55" i="39"/>
  <c r="M54" i="39"/>
  <c r="I54" i="39"/>
  <c r="J54" i="39" s="1"/>
  <c r="I53" i="39"/>
  <c r="J53" i="39" s="1"/>
  <c r="E53" i="39"/>
  <c r="M53" i="39" s="1"/>
  <c r="I52" i="39"/>
  <c r="J52" i="39" s="1"/>
  <c r="E52" i="39"/>
  <c r="M52" i="39" s="1"/>
  <c r="I51" i="39"/>
  <c r="J51" i="39" s="1"/>
  <c r="G51" i="39"/>
  <c r="E51" i="39"/>
  <c r="F51" i="39" s="1"/>
  <c r="I50" i="39"/>
  <c r="G50" i="39"/>
  <c r="E50" i="39"/>
  <c r="F50" i="39" s="1"/>
  <c r="I49" i="39"/>
  <c r="E49" i="39"/>
  <c r="F49" i="39" s="1"/>
  <c r="I48" i="39"/>
  <c r="G48" i="39"/>
  <c r="E48" i="39"/>
  <c r="F48" i="39" s="1"/>
  <c r="I47" i="39"/>
  <c r="J47" i="39" s="1"/>
  <c r="E47" i="39"/>
  <c r="I46" i="39"/>
  <c r="K46" i="39" s="1"/>
  <c r="E46" i="39"/>
  <c r="I45" i="39"/>
  <c r="K45" i="39" s="1"/>
  <c r="G45" i="39"/>
  <c r="E45" i="39"/>
  <c r="M45" i="39" s="1"/>
  <c r="N45" i="39" s="1"/>
  <c r="P45" i="39" s="1"/>
  <c r="I44" i="39"/>
  <c r="J44" i="39" s="1"/>
  <c r="G44" i="39"/>
  <c r="E44" i="39"/>
  <c r="M44" i="39" s="1"/>
  <c r="N44" i="39" s="1"/>
  <c r="O44" i="39" s="1"/>
  <c r="I43" i="39"/>
  <c r="G43" i="39"/>
  <c r="E43" i="39"/>
  <c r="F43" i="39" s="1"/>
  <c r="I42" i="39"/>
  <c r="J42" i="39" s="1"/>
  <c r="G42" i="39"/>
  <c r="E42" i="39"/>
  <c r="M42" i="39" s="1"/>
  <c r="I41" i="39"/>
  <c r="E41" i="39"/>
  <c r="M41" i="39" s="1"/>
  <c r="N40" i="39"/>
  <c r="O40" i="39" s="1"/>
  <c r="I40" i="39"/>
  <c r="E40" i="39"/>
  <c r="F40" i="39" s="1"/>
  <c r="I39" i="39"/>
  <c r="K39" i="39" s="1"/>
  <c r="E39" i="39"/>
  <c r="I38" i="39"/>
  <c r="K38" i="39" s="1"/>
  <c r="E38" i="39"/>
  <c r="I37" i="39"/>
  <c r="E37" i="39"/>
  <c r="I36" i="39"/>
  <c r="K36" i="39" s="1"/>
  <c r="E36" i="39"/>
  <c r="I35" i="39"/>
  <c r="K35" i="39" s="1"/>
  <c r="E35" i="39"/>
  <c r="I34" i="39"/>
  <c r="K34" i="39" s="1"/>
  <c r="E34" i="39"/>
  <c r="I33" i="39"/>
  <c r="E33" i="39"/>
  <c r="I32" i="39"/>
  <c r="K32" i="39" s="1"/>
  <c r="E32" i="39"/>
  <c r="I31" i="39"/>
  <c r="K31" i="39" s="1"/>
  <c r="E31" i="39"/>
  <c r="I30" i="39"/>
  <c r="K30" i="39" s="1"/>
  <c r="G30" i="39"/>
  <c r="E30" i="39"/>
  <c r="I29" i="39"/>
  <c r="J29" i="39" s="1"/>
  <c r="G29" i="39"/>
  <c r="E29" i="39"/>
  <c r="M29" i="39" s="1"/>
  <c r="N29" i="39" s="1"/>
  <c r="P29" i="39" s="1"/>
  <c r="I28" i="39"/>
  <c r="G28" i="39"/>
  <c r="E28" i="39"/>
  <c r="F28" i="39" s="1"/>
  <c r="I27" i="39"/>
  <c r="J27" i="39" s="1"/>
  <c r="G27" i="39"/>
  <c r="E27" i="39"/>
  <c r="I26" i="39"/>
  <c r="J26" i="39" s="1"/>
  <c r="G26" i="39"/>
  <c r="E26" i="39"/>
  <c r="M26" i="39" s="1"/>
  <c r="I25" i="39"/>
  <c r="J25" i="39" s="1"/>
  <c r="G25" i="39"/>
  <c r="E25" i="39"/>
  <c r="I24" i="39"/>
  <c r="G24" i="39"/>
  <c r="E24" i="39"/>
  <c r="I23" i="39"/>
  <c r="J23" i="39" s="1"/>
  <c r="G23" i="39"/>
  <c r="E23" i="39"/>
  <c r="F23" i="39" s="1"/>
  <c r="I22" i="39"/>
  <c r="J22" i="39" s="1"/>
  <c r="G22" i="39"/>
  <c r="E22" i="39"/>
  <c r="I21" i="39"/>
  <c r="J21" i="39" s="1"/>
  <c r="G21" i="39"/>
  <c r="E21" i="39"/>
  <c r="I20" i="39"/>
  <c r="G20" i="39"/>
  <c r="E20" i="39"/>
  <c r="I19" i="39"/>
  <c r="J19" i="39" s="1"/>
  <c r="G19" i="39"/>
  <c r="E19" i="39"/>
  <c r="F19" i="39" s="1"/>
  <c r="I18" i="39"/>
  <c r="G18" i="39"/>
  <c r="E18" i="39"/>
  <c r="M18" i="39" s="1"/>
  <c r="N18" i="39" s="1"/>
  <c r="P18" i="39" s="1"/>
  <c r="I17" i="39"/>
  <c r="J17" i="39" s="1"/>
  <c r="G17" i="39"/>
  <c r="E17" i="39"/>
  <c r="M17" i="39" s="1"/>
  <c r="N17" i="39" s="1"/>
  <c r="O17" i="39" s="1"/>
  <c r="I16" i="39"/>
  <c r="G16" i="39"/>
  <c r="E16" i="39"/>
  <c r="F16" i="39" s="1"/>
  <c r="I15" i="39"/>
  <c r="J15" i="39" s="1"/>
  <c r="G15" i="39"/>
  <c r="E15" i="39"/>
  <c r="F15" i="39" s="1"/>
  <c r="I14" i="39"/>
  <c r="J14" i="39" s="1"/>
  <c r="G14" i="39"/>
  <c r="E14" i="39"/>
  <c r="M14" i="39" s="1"/>
  <c r="N14" i="39" s="1"/>
  <c r="I13" i="39"/>
  <c r="J13" i="39" s="1"/>
  <c r="G13" i="39"/>
  <c r="E13" i="39"/>
  <c r="M13" i="39" s="1"/>
  <c r="N13" i="39" s="1"/>
  <c r="I12" i="39"/>
  <c r="G12" i="39"/>
  <c r="E12" i="39"/>
  <c r="F12" i="39" s="1"/>
  <c r="I11" i="39"/>
  <c r="G11" i="39"/>
  <c r="E11" i="39"/>
  <c r="F11" i="39" s="1"/>
  <c r="I10" i="39"/>
  <c r="K10" i="39" s="1"/>
  <c r="G10" i="39"/>
  <c r="E10" i="39"/>
  <c r="M10" i="39" s="1"/>
  <c r="I9" i="39"/>
  <c r="J9" i="39" s="1"/>
  <c r="G9" i="39"/>
  <c r="E9" i="39"/>
  <c r="I8" i="39"/>
  <c r="G8" i="39"/>
  <c r="E8" i="39"/>
  <c r="I7" i="39"/>
  <c r="J7" i="39" s="1"/>
  <c r="G7" i="39"/>
  <c r="E7" i="39"/>
  <c r="F7" i="39" s="1"/>
  <c r="H81" i="38"/>
  <c r="D81" i="38"/>
  <c r="C81" i="38"/>
  <c r="M80" i="38"/>
  <c r="N80" i="38" s="1"/>
  <c r="I80" i="38"/>
  <c r="J80" i="38" s="1"/>
  <c r="G80" i="38"/>
  <c r="M79" i="38"/>
  <c r="N79" i="38" s="1"/>
  <c r="I79" i="38"/>
  <c r="M78" i="38"/>
  <c r="I78" i="38"/>
  <c r="J78" i="38" s="1"/>
  <c r="M77" i="38"/>
  <c r="N77" i="38" s="1"/>
  <c r="I77" i="38"/>
  <c r="M76" i="38"/>
  <c r="N76" i="38" s="1"/>
  <c r="P76" i="38" s="1"/>
  <c r="I76" i="38"/>
  <c r="J76" i="38" s="1"/>
  <c r="M75" i="38"/>
  <c r="N75" i="38" s="1"/>
  <c r="I75" i="38"/>
  <c r="M74" i="38"/>
  <c r="N74" i="38" s="1"/>
  <c r="I74" i="38"/>
  <c r="K74" i="38" s="1"/>
  <c r="M73" i="38"/>
  <c r="I73" i="38"/>
  <c r="M72" i="38"/>
  <c r="N72" i="38" s="1"/>
  <c r="P72" i="38" s="1"/>
  <c r="I72" i="38"/>
  <c r="M71" i="38"/>
  <c r="N71" i="38" s="1"/>
  <c r="I71" i="38"/>
  <c r="M70" i="38"/>
  <c r="I70" i="38"/>
  <c r="J70" i="38" s="1"/>
  <c r="M69" i="38"/>
  <c r="N69" i="38" s="1"/>
  <c r="I69" i="38"/>
  <c r="N68" i="38"/>
  <c r="O68" i="38" s="1"/>
  <c r="I68" i="38"/>
  <c r="J68" i="38" s="1"/>
  <c r="I67" i="38"/>
  <c r="E67" i="38"/>
  <c r="M67" i="38" s="1"/>
  <c r="I66" i="38"/>
  <c r="J66" i="38" s="1"/>
  <c r="E66" i="38"/>
  <c r="M66" i="38" s="1"/>
  <c r="I65" i="38"/>
  <c r="E65" i="38"/>
  <c r="M65" i="38" s="1"/>
  <c r="M64" i="38"/>
  <c r="N64" i="38" s="1"/>
  <c r="I64" i="38"/>
  <c r="J64" i="38" s="1"/>
  <c r="N63" i="38"/>
  <c r="I63" i="38"/>
  <c r="I62" i="38"/>
  <c r="K62" i="38" s="1"/>
  <c r="E62" i="38"/>
  <c r="N61" i="38"/>
  <c r="O61" i="38" s="1"/>
  <c r="I61" i="38"/>
  <c r="N60" i="38"/>
  <c r="O60" i="38" s="1"/>
  <c r="I60" i="38"/>
  <c r="N59" i="38"/>
  <c r="O59" i="38" s="1"/>
  <c r="I59" i="38"/>
  <c r="I58" i="38"/>
  <c r="J58" i="38" s="1"/>
  <c r="E58" i="38"/>
  <c r="F58" i="38" s="1"/>
  <c r="N57" i="38"/>
  <c r="I57" i="38"/>
  <c r="N56" i="38"/>
  <c r="I56" i="38"/>
  <c r="N55" i="38"/>
  <c r="P55" i="38" s="1"/>
  <c r="I55" i="38"/>
  <c r="M54" i="38"/>
  <c r="N54" i="38" s="1"/>
  <c r="I54" i="38"/>
  <c r="K54" i="38" s="1"/>
  <c r="I53" i="38"/>
  <c r="E53" i="38"/>
  <c r="F53" i="38" s="1"/>
  <c r="I52" i="38"/>
  <c r="E52" i="38"/>
  <c r="F52" i="38" s="1"/>
  <c r="I51" i="38"/>
  <c r="G51" i="38"/>
  <c r="E51" i="38"/>
  <c r="F51" i="38" s="1"/>
  <c r="I50" i="38"/>
  <c r="G50" i="38"/>
  <c r="E50" i="38"/>
  <c r="F50" i="38" s="1"/>
  <c r="I49" i="38"/>
  <c r="J49" i="38" s="1"/>
  <c r="E49" i="38"/>
  <c r="M49" i="38" s="1"/>
  <c r="N49" i="38" s="1"/>
  <c r="I48" i="38"/>
  <c r="J48" i="38" s="1"/>
  <c r="G48" i="38"/>
  <c r="E48" i="38"/>
  <c r="I47" i="38"/>
  <c r="J47" i="38" s="1"/>
  <c r="E47" i="38"/>
  <c r="I46" i="38"/>
  <c r="J46" i="38" s="1"/>
  <c r="E46" i="38"/>
  <c r="I45" i="38"/>
  <c r="J45" i="38" s="1"/>
  <c r="G45" i="38"/>
  <c r="E45" i="38"/>
  <c r="I44" i="38"/>
  <c r="G44" i="38"/>
  <c r="E44" i="38"/>
  <c r="M44" i="38" s="1"/>
  <c r="N44" i="38" s="1"/>
  <c r="O44" i="38" s="1"/>
  <c r="I43" i="38"/>
  <c r="G43" i="38"/>
  <c r="E43" i="38"/>
  <c r="F43" i="38" s="1"/>
  <c r="I42" i="38"/>
  <c r="K42" i="38" s="1"/>
  <c r="G42" i="38"/>
  <c r="E42" i="38"/>
  <c r="I41" i="38"/>
  <c r="J41" i="38" s="1"/>
  <c r="E41" i="38"/>
  <c r="N40" i="38"/>
  <c r="I40" i="38"/>
  <c r="E40" i="38"/>
  <c r="F40" i="38" s="1"/>
  <c r="I39" i="38"/>
  <c r="J39" i="38" s="1"/>
  <c r="E39" i="38"/>
  <c r="I38" i="38"/>
  <c r="E38" i="38"/>
  <c r="M38" i="38" s="1"/>
  <c r="I37" i="38"/>
  <c r="J37" i="38" s="1"/>
  <c r="E37" i="38"/>
  <c r="M37" i="38" s="1"/>
  <c r="N37" i="38" s="1"/>
  <c r="I36" i="38"/>
  <c r="J36" i="38" s="1"/>
  <c r="E36" i="38"/>
  <c r="I35" i="38"/>
  <c r="J35" i="38" s="1"/>
  <c r="E35" i="38"/>
  <c r="F35" i="38" s="1"/>
  <c r="I34" i="38"/>
  <c r="J34" i="38" s="1"/>
  <c r="E34" i="38"/>
  <c r="I33" i="38"/>
  <c r="J33" i="38" s="1"/>
  <c r="E33" i="38"/>
  <c r="F33" i="38" s="1"/>
  <c r="I32" i="38"/>
  <c r="J32" i="38" s="1"/>
  <c r="E32" i="38"/>
  <c r="I31" i="38"/>
  <c r="J31" i="38" s="1"/>
  <c r="E31" i="38"/>
  <c r="F31" i="38" s="1"/>
  <c r="I30" i="38"/>
  <c r="J30" i="38" s="1"/>
  <c r="G30" i="38"/>
  <c r="E30" i="38"/>
  <c r="I29" i="38"/>
  <c r="J29" i="38" s="1"/>
  <c r="G29" i="38"/>
  <c r="E29" i="38"/>
  <c r="I28" i="38"/>
  <c r="G28" i="38"/>
  <c r="E28" i="38"/>
  <c r="M28" i="38" s="1"/>
  <c r="N28" i="38" s="1"/>
  <c r="P28" i="38" s="1"/>
  <c r="I27" i="38"/>
  <c r="G27" i="38"/>
  <c r="E27" i="38"/>
  <c r="F27" i="38" s="1"/>
  <c r="I26" i="38"/>
  <c r="J26" i="38" s="1"/>
  <c r="G26" i="38"/>
  <c r="E26" i="38"/>
  <c r="I25" i="38"/>
  <c r="K25" i="38" s="1"/>
  <c r="G25" i="38"/>
  <c r="E25" i="38"/>
  <c r="I24" i="38"/>
  <c r="J24" i="38" s="1"/>
  <c r="G24" i="38"/>
  <c r="E24" i="38"/>
  <c r="M24" i="38" s="1"/>
  <c r="N24" i="38" s="1"/>
  <c r="I23" i="38"/>
  <c r="G23" i="38"/>
  <c r="E23" i="38"/>
  <c r="F23" i="38" s="1"/>
  <c r="I22" i="38"/>
  <c r="J22" i="38" s="1"/>
  <c r="G22" i="38"/>
  <c r="E22" i="38"/>
  <c r="I21" i="38"/>
  <c r="K21" i="38" s="1"/>
  <c r="G21" i="38"/>
  <c r="E21" i="38"/>
  <c r="M21" i="38" s="1"/>
  <c r="I20" i="38"/>
  <c r="J20" i="38" s="1"/>
  <c r="G20" i="38"/>
  <c r="E20" i="38"/>
  <c r="I19" i="38"/>
  <c r="G19" i="38"/>
  <c r="E19" i="38"/>
  <c r="I18" i="38"/>
  <c r="J18" i="38" s="1"/>
  <c r="G18" i="38"/>
  <c r="E18" i="38"/>
  <c r="I17" i="38"/>
  <c r="K17" i="38" s="1"/>
  <c r="G17" i="38"/>
  <c r="E17" i="38"/>
  <c r="I16" i="38"/>
  <c r="J16" i="38" s="1"/>
  <c r="G16" i="38"/>
  <c r="E16" i="38"/>
  <c r="M16" i="38" s="1"/>
  <c r="N16" i="38" s="1"/>
  <c r="P16" i="38" s="1"/>
  <c r="I15" i="38"/>
  <c r="G15" i="38"/>
  <c r="E15" i="38"/>
  <c r="F15" i="38" s="1"/>
  <c r="I14" i="38"/>
  <c r="J14" i="38" s="1"/>
  <c r="G14" i="38"/>
  <c r="E14" i="38"/>
  <c r="F14" i="38" s="1"/>
  <c r="I13" i="38"/>
  <c r="G13" i="38"/>
  <c r="E13" i="38"/>
  <c r="M13" i="38" s="1"/>
  <c r="I12" i="38"/>
  <c r="J12" i="38" s="1"/>
  <c r="G12" i="38"/>
  <c r="E12" i="38"/>
  <c r="F12" i="38" s="1"/>
  <c r="I11" i="38"/>
  <c r="G11" i="38"/>
  <c r="E11" i="38"/>
  <c r="F11" i="38" s="1"/>
  <c r="I10" i="38"/>
  <c r="K10" i="38" s="1"/>
  <c r="G10" i="38"/>
  <c r="E10" i="38"/>
  <c r="M10" i="38" s="1"/>
  <c r="I9" i="38"/>
  <c r="G9" i="38"/>
  <c r="E9" i="38"/>
  <c r="I8" i="38"/>
  <c r="J8" i="38" s="1"/>
  <c r="G8" i="38"/>
  <c r="E8" i="38"/>
  <c r="M8" i="38" s="1"/>
  <c r="N8" i="38" s="1"/>
  <c r="I7" i="38"/>
  <c r="J7" i="38" s="1"/>
  <c r="G7" i="38"/>
  <c r="E7" i="38"/>
  <c r="M7" i="38" s="1"/>
  <c r="H81" i="37"/>
  <c r="D81" i="37"/>
  <c r="C81" i="37"/>
  <c r="M80" i="37"/>
  <c r="N80" i="37" s="1"/>
  <c r="I80" i="37"/>
  <c r="K80" i="37" s="1"/>
  <c r="G80" i="37"/>
  <c r="M79" i="37"/>
  <c r="N79" i="37" s="1"/>
  <c r="I79" i="37"/>
  <c r="J79" i="37" s="1"/>
  <c r="M78" i="37"/>
  <c r="N78" i="37" s="1"/>
  <c r="I78" i="37"/>
  <c r="M77" i="37"/>
  <c r="N77" i="37" s="1"/>
  <c r="O77" i="37" s="1"/>
  <c r="I77" i="37"/>
  <c r="J77" i="37" s="1"/>
  <c r="M76" i="37"/>
  <c r="N76" i="37" s="1"/>
  <c r="O76" i="37" s="1"/>
  <c r="I76" i="37"/>
  <c r="K76" i="37" s="1"/>
  <c r="M75" i="37"/>
  <c r="N75" i="37" s="1"/>
  <c r="O75" i="37" s="1"/>
  <c r="I75" i="37"/>
  <c r="M74" i="37"/>
  <c r="N74" i="37" s="1"/>
  <c r="I74" i="37"/>
  <c r="K74" i="37" s="1"/>
  <c r="M73" i="37"/>
  <c r="I73" i="37"/>
  <c r="M72" i="37"/>
  <c r="I72" i="37"/>
  <c r="J72" i="37" s="1"/>
  <c r="M71" i="37"/>
  <c r="N71" i="37" s="1"/>
  <c r="O71" i="37" s="1"/>
  <c r="I71" i="37"/>
  <c r="J71" i="37" s="1"/>
  <c r="M70" i="37"/>
  <c r="N70" i="37" s="1"/>
  <c r="I70" i="37"/>
  <c r="K70" i="37" s="1"/>
  <c r="M69" i="37"/>
  <c r="N69" i="37" s="1"/>
  <c r="I69" i="37"/>
  <c r="J69" i="37" s="1"/>
  <c r="N68" i="37"/>
  <c r="I68" i="37"/>
  <c r="K68" i="37" s="1"/>
  <c r="I67" i="37"/>
  <c r="K67" i="37" s="1"/>
  <c r="E67" i="37"/>
  <c r="I66" i="37"/>
  <c r="K66" i="37" s="1"/>
  <c r="E66" i="37"/>
  <c r="I65" i="37"/>
  <c r="E65" i="37"/>
  <c r="M64" i="37"/>
  <c r="N64" i="37" s="1"/>
  <c r="P64" i="37" s="1"/>
  <c r="I64" i="37"/>
  <c r="K64" i="37" s="1"/>
  <c r="N63" i="37"/>
  <c r="O63" i="37" s="1"/>
  <c r="I63" i="37"/>
  <c r="I62" i="37"/>
  <c r="K62" i="37" s="1"/>
  <c r="E62" i="37"/>
  <c r="N61" i="37"/>
  <c r="P61" i="37" s="1"/>
  <c r="I61" i="37"/>
  <c r="J61" i="37" s="1"/>
  <c r="N60" i="37"/>
  <c r="P60" i="37" s="1"/>
  <c r="I60" i="37"/>
  <c r="N59" i="37"/>
  <c r="P59" i="37" s="1"/>
  <c r="I59" i="37"/>
  <c r="I58" i="37"/>
  <c r="K58" i="37" s="1"/>
  <c r="E58" i="37"/>
  <c r="F58" i="37" s="1"/>
  <c r="N57" i="37"/>
  <c r="P57" i="37" s="1"/>
  <c r="I57" i="37"/>
  <c r="J57" i="37" s="1"/>
  <c r="N56" i="37"/>
  <c r="I56" i="37"/>
  <c r="K56" i="37" s="1"/>
  <c r="N55" i="37"/>
  <c r="P55" i="37" s="1"/>
  <c r="I55" i="37"/>
  <c r="M54" i="37"/>
  <c r="I54" i="37"/>
  <c r="J54" i="37" s="1"/>
  <c r="I53" i="37"/>
  <c r="E53" i="37"/>
  <c r="F53" i="37" s="1"/>
  <c r="I52" i="37"/>
  <c r="E52" i="37"/>
  <c r="F52" i="37" s="1"/>
  <c r="I51" i="37"/>
  <c r="G51" i="37"/>
  <c r="E51" i="37"/>
  <c r="M51" i="37" s="1"/>
  <c r="N51" i="37" s="1"/>
  <c r="I50" i="37"/>
  <c r="K50" i="37" s="1"/>
  <c r="G50" i="37"/>
  <c r="E50" i="37"/>
  <c r="M50" i="37" s="1"/>
  <c r="I49" i="37"/>
  <c r="J49" i="37" s="1"/>
  <c r="E49" i="37"/>
  <c r="M49" i="37" s="1"/>
  <c r="I48" i="37"/>
  <c r="J48" i="37" s="1"/>
  <c r="G48" i="37"/>
  <c r="E48" i="37"/>
  <c r="M48" i="37" s="1"/>
  <c r="N48" i="37" s="1"/>
  <c r="I47" i="37"/>
  <c r="E47" i="37"/>
  <c r="M47" i="37" s="1"/>
  <c r="N47" i="37" s="1"/>
  <c r="O47" i="37" s="1"/>
  <c r="I46" i="37"/>
  <c r="J46" i="37" s="1"/>
  <c r="E46" i="37"/>
  <c r="F46" i="37" s="1"/>
  <c r="I45" i="37"/>
  <c r="J45" i="37" s="1"/>
  <c r="G45" i="37"/>
  <c r="E45" i="37"/>
  <c r="F45" i="37" s="1"/>
  <c r="I44" i="37"/>
  <c r="G44" i="37"/>
  <c r="E44" i="37"/>
  <c r="F44" i="37" s="1"/>
  <c r="I43" i="37"/>
  <c r="K43" i="37" s="1"/>
  <c r="G43" i="37"/>
  <c r="E43" i="37"/>
  <c r="M43" i="37" s="1"/>
  <c r="I42" i="37"/>
  <c r="J42" i="37" s="1"/>
  <c r="G42" i="37"/>
  <c r="E42" i="37"/>
  <c r="M42" i="37" s="1"/>
  <c r="N42" i="37" s="1"/>
  <c r="I41" i="37"/>
  <c r="E41" i="37"/>
  <c r="F41" i="37" s="1"/>
  <c r="N40" i="37"/>
  <c r="O40" i="37" s="1"/>
  <c r="I40" i="37"/>
  <c r="E40" i="37"/>
  <c r="F40" i="37" s="1"/>
  <c r="I39" i="37"/>
  <c r="K39" i="37" s="1"/>
  <c r="E39" i="37"/>
  <c r="M39" i="37" s="1"/>
  <c r="N39" i="37" s="1"/>
  <c r="I38" i="37"/>
  <c r="K38" i="37" s="1"/>
  <c r="E38" i="37"/>
  <c r="F38" i="37" s="1"/>
  <c r="I37" i="37"/>
  <c r="E37" i="37"/>
  <c r="I36" i="37"/>
  <c r="K36" i="37" s="1"/>
  <c r="E36" i="37"/>
  <c r="M36" i="37" s="1"/>
  <c r="N36" i="37" s="1"/>
  <c r="I35" i="37"/>
  <c r="K35" i="37" s="1"/>
  <c r="E35" i="37"/>
  <c r="M35" i="37" s="1"/>
  <c r="N35" i="37" s="1"/>
  <c r="P35" i="37" s="1"/>
  <c r="I34" i="37"/>
  <c r="K34" i="37" s="1"/>
  <c r="E34" i="37"/>
  <c r="M34" i="37" s="1"/>
  <c r="N34" i="37" s="1"/>
  <c r="P34" i="37" s="1"/>
  <c r="I33" i="37"/>
  <c r="E33" i="37"/>
  <c r="F33" i="37" s="1"/>
  <c r="I32" i="37"/>
  <c r="K32" i="37" s="1"/>
  <c r="E32" i="37"/>
  <c r="I31" i="37"/>
  <c r="K31" i="37" s="1"/>
  <c r="E31" i="37"/>
  <c r="F31" i="37" s="1"/>
  <c r="I30" i="37"/>
  <c r="K30" i="37" s="1"/>
  <c r="G30" i="37"/>
  <c r="E30" i="37"/>
  <c r="I29" i="37"/>
  <c r="J29" i="37" s="1"/>
  <c r="G29" i="37"/>
  <c r="E29" i="37"/>
  <c r="F29" i="37" s="1"/>
  <c r="I28" i="37"/>
  <c r="G28" i="37"/>
  <c r="E28" i="37"/>
  <c r="F28" i="37" s="1"/>
  <c r="I27" i="37"/>
  <c r="J27" i="37" s="1"/>
  <c r="G27" i="37"/>
  <c r="E27" i="37"/>
  <c r="M27" i="37" s="1"/>
  <c r="I26" i="37"/>
  <c r="J26" i="37" s="1"/>
  <c r="G26" i="37"/>
  <c r="E26" i="37"/>
  <c r="F26" i="37" s="1"/>
  <c r="I25" i="37"/>
  <c r="J25" i="37" s="1"/>
  <c r="G25" i="37"/>
  <c r="E25" i="37"/>
  <c r="I24" i="37"/>
  <c r="G24" i="37"/>
  <c r="E24" i="37"/>
  <c r="M24" i="37" s="1"/>
  <c r="N24" i="37" s="1"/>
  <c r="O24" i="37" s="1"/>
  <c r="I23" i="37"/>
  <c r="G23" i="37"/>
  <c r="E23" i="37"/>
  <c r="F23" i="37" s="1"/>
  <c r="I22" i="37"/>
  <c r="G22" i="37"/>
  <c r="E22" i="37"/>
  <c r="M22" i="37" s="1"/>
  <c r="I21" i="37"/>
  <c r="K21" i="37" s="1"/>
  <c r="G21" i="37"/>
  <c r="E21" i="37"/>
  <c r="I20" i="37"/>
  <c r="J20" i="37" s="1"/>
  <c r="G20" i="37"/>
  <c r="E20" i="37"/>
  <c r="M20" i="37" s="1"/>
  <c r="N20" i="37" s="1"/>
  <c r="P20" i="37" s="1"/>
  <c r="I19" i="37"/>
  <c r="J19" i="37" s="1"/>
  <c r="G19" i="37"/>
  <c r="E19" i="37"/>
  <c r="F19" i="37" s="1"/>
  <c r="I18" i="37"/>
  <c r="K18" i="37" s="1"/>
  <c r="G18" i="37"/>
  <c r="E18" i="37"/>
  <c r="M18" i="37" s="1"/>
  <c r="N18" i="37" s="1"/>
  <c r="I17" i="37"/>
  <c r="K17" i="37" s="1"/>
  <c r="G17" i="37"/>
  <c r="E17" i="37"/>
  <c r="M17" i="37" s="1"/>
  <c r="N17" i="37" s="1"/>
  <c r="I16" i="37"/>
  <c r="J16" i="37" s="1"/>
  <c r="G16" i="37"/>
  <c r="E16" i="37"/>
  <c r="F16" i="37" s="1"/>
  <c r="I15" i="37"/>
  <c r="G15" i="37"/>
  <c r="E15" i="37"/>
  <c r="I14" i="37"/>
  <c r="G14" i="37"/>
  <c r="E14" i="37"/>
  <c r="M14" i="37" s="1"/>
  <c r="I13" i="37"/>
  <c r="K13" i="37" s="1"/>
  <c r="G13" i="37"/>
  <c r="E13" i="37"/>
  <c r="M13" i="37" s="1"/>
  <c r="N13" i="37" s="1"/>
  <c r="I12" i="37"/>
  <c r="J12" i="37" s="1"/>
  <c r="G12" i="37"/>
  <c r="E12" i="37"/>
  <c r="M12" i="37" s="1"/>
  <c r="N12" i="37" s="1"/>
  <c r="P12" i="37" s="1"/>
  <c r="I11" i="37"/>
  <c r="J11" i="37" s="1"/>
  <c r="G11" i="37"/>
  <c r="E11" i="37"/>
  <c r="F11" i="37" s="1"/>
  <c r="I10" i="37"/>
  <c r="K10" i="37" s="1"/>
  <c r="G10" i="37"/>
  <c r="E10" i="37"/>
  <c r="M10" i="37" s="1"/>
  <c r="N10" i="37" s="1"/>
  <c r="I9" i="37"/>
  <c r="J9" i="37" s="1"/>
  <c r="G9" i="37"/>
  <c r="E9" i="37"/>
  <c r="M9" i="37" s="1"/>
  <c r="N9" i="37" s="1"/>
  <c r="P9" i="37" s="1"/>
  <c r="I8" i="37"/>
  <c r="J8" i="37" s="1"/>
  <c r="G8" i="37"/>
  <c r="E8" i="37"/>
  <c r="F8" i="37" s="1"/>
  <c r="I7" i="37"/>
  <c r="G7" i="37"/>
  <c r="E7" i="37"/>
  <c r="F7" i="37" s="1"/>
  <c r="H81" i="36"/>
  <c r="D81" i="36"/>
  <c r="C81" i="36"/>
  <c r="M80" i="36"/>
  <c r="N80" i="36" s="1"/>
  <c r="I80" i="36"/>
  <c r="G80" i="36"/>
  <c r="M79" i="36"/>
  <c r="I79" i="36"/>
  <c r="J79" i="36" s="1"/>
  <c r="M78" i="36"/>
  <c r="N78" i="36" s="1"/>
  <c r="I78" i="36"/>
  <c r="M77" i="36"/>
  <c r="N77" i="36" s="1"/>
  <c r="P77" i="36" s="1"/>
  <c r="I77" i="36"/>
  <c r="M76" i="36"/>
  <c r="I76" i="36"/>
  <c r="J76" i="36" s="1"/>
  <c r="M75" i="36"/>
  <c r="I75" i="36"/>
  <c r="J75" i="36" s="1"/>
  <c r="M74" i="36"/>
  <c r="N74" i="36" s="1"/>
  <c r="I74" i="36"/>
  <c r="M73" i="36"/>
  <c r="N73" i="36" s="1"/>
  <c r="P73" i="36" s="1"/>
  <c r="I73" i="36"/>
  <c r="M72" i="36"/>
  <c r="I72" i="36"/>
  <c r="M71" i="36"/>
  <c r="N71" i="36" s="1"/>
  <c r="O71" i="36" s="1"/>
  <c r="I71" i="36"/>
  <c r="J71" i="36" s="1"/>
  <c r="M70" i="36"/>
  <c r="N70" i="36" s="1"/>
  <c r="P70" i="36" s="1"/>
  <c r="I70" i="36"/>
  <c r="M69" i="36"/>
  <c r="N69" i="36" s="1"/>
  <c r="P69" i="36" s="1"/>
  <c r="I69" i="36"/>
  <c r="N68" i="36"/>
  <c r="P68" i="36" s="1"/>
  <c r="I68" i="36"/>
  <c r="I67" i="36"/>
  <c r="K67" i="36" s="1"/>
  <c r="E67" i="36"/>
  <c r="I66" i="36"/>
  <c r="J66" i="36" s="1"/>
  <c r="E66" i="36"/>
  <c r="I65" i="36"/>
  <c r="J65" i="36" s="1"/>
  <c r="E65" i="36"/>
  <c r="M65" i="36" s="1"/>
  <c r="M64" i="36"/>
  <c r="N64" i="36" s="1"/>
  <c r="I64" i="36"/>
  <c r="K64" i="36" s="1"/>
  <c r="N63" i="36"/>
  <c r="I63" i="36"/>
  <c r="K63" i="36" s="1"/>
  <c r="I62" i="36"/>
  <c r="J62" i="36" s="1"/>
  <c r="E62" i="36"/>
  <c r="F62" i="36" s="1"/>
  <c r="N61" i="36"/>
  <c r="P61" i="36" s="1"/>
  <c r="I61" i="36"/>
  <c r="N60" i="36"/>
  <c r="P60" i="36" s="1"/>
  <c r="I60" i="36"/>
  <c r="N59" i="36"/>
  <c r="I59" i="36"/>
  <c r="J59" i="36" s="1"/>
  <c r="I58" i="36"/>
  <c r="J58" i="36" s="1"/>
  <c r="E58" i="36"/>
  <c r="F58" i="36" s="1"/>
  <c r="N57" i="36"/>
  <c r="O57" i="36" s="1"/>
  <c r="I57" i="36"/>
  <c r="K57" i="36" s="1"/>
  <c r="N56" i="36"/>
  <c r="I56" i="36"/>
  <c r="K56" i="36" s="1"/>
  <c r="N55" i="36"/>
  <c r="I55" i="36"/>
  <c r="J55" i="36" s="1"/>
  <c r="M54" i="36"/>
  <c r="N54" i="36" s="1"/>
  <c r="I54" i="36"/>
  <c r="K54" i="36" s="1"/>
  <c r="I53" i="36"/>
  <c r="E53" i="36"/>
  <c r="I52" i="36"/>
  <c r="J52" i="36" s="1"/>
  <c r="E52" i="36"/>
  <c r="M52" i="36" s="1"/>
  <c r="I51" i="36"/>
  <c r="G51" i="36"/>
  <c r="E51" i="36"/>
  <c r="I50" i="36"/>
  <c r="J50" i="36" s="1"/>
  <c r="G50" i="36"/>
  <c r="E50" i="36"/>
  <c r="F50" i="36" s="1"/>
  <c r="I49" i="36"/>
  <c r="K49" i="36" s="1"/>
  <c r="E49" i="36"/>
  <c r="M49" i="36" s="1"/>
  <c r="N49" i="36" s="1"/>
  <c r="I48" i="36"/>
  <c r="G48" i="36"/>
  <c r="E48" i="36"/>
  <c r="M48" i="36" s="1"/>
  <c r="N48" i="36" s="1"/>
  <c r="O48" i="36" s="1"/>
  <c r="I47" i="36"/>
  <c r="J47" i="36" s="1"/>
  <c r="E47" i="36"/>
  <c r="F47" i="36" s="1"/>
  <c r="I46" i="36"/>
  <c r="J46" i="36" s="1"/>
  <c r="E46" i="36"/>
  <c r="F46" i="36" s="1"/>
  <c r="I45" i="36"/>
  <c r="J45" i="36" s="1"/>
  <c r="G45" i="36"/>
  <c r="E45" i="36"/>
  <c r="M45" i="36" s="1"/>
  <c r="I44" i="36"/>
  <c r="J44" i="36" s="1"/>
  <c r="G44" i="36"/>
  <c r="E44" i="36"/>
  <c r="F44" i="36" s="1"/>
  <c r="I43" i="36"/>
  <c r="K43" i="36" s="1"/>
  <c r="G43" i="36"/>
  <c r="E43" i="36"/>
  <c r="M43" i="36" s="1"/>
  <c r="N43" i="36" s="1"/>
  <c r="I42" i="36"/>
  <c r="G42" i="36"/>
  <c r="E42" i="36"/>
  <c r="M42" i="36" s="1"/>
  <c r="N42" i="36" s="1"/>
  <c r="O42" i="36" s="1"/>
  <c r="I41" i="36"/>
  <c r="J41" i="36" s="1"/>
  <c r="E41" i="36"/>
  <c r="F41" i="36" s="1"/>
  <c r="N40" i="36"/>
  <c r="O40" i="36" s="1"/>
  <c r="I40" i="36"/>
  <c r="K40" i="36" s="1"/>
  <c r="E40" i="36"/>
  <c r="F40" i="36" s="1"/>
  <c r="I39" i="36"/>
  <c r="J39" i="36" s="1"/>
  <c r="E39" i="36"/>
  <c r="M39" i="36" s="1"/>
  <c r="N39" i="36" s="1"/>
  <c r="O39" i="36" s="1"/>
  <c r="I38" i="36"/>
  <c r="K38" i="36" s="1"/>
  <c r="E38" i="36"/>
  <c r="I37" i="36"/>
  <c r="E37" i="36"/>
  <c r="M37" i="36" s="1"/>
  <c r="N37" i="36" s="1"/>
  <c r="I36" i="36"/>
  <c r="E36" i="36"/>
  <c r="I35" i="36"/>
  <c r="J35" i="36" s="1"/>
  <c r="E35" i="36"/>
  <c r="M35" i="36" s="1"/>
  <c r="I34" i="36"/>
  <c r="K34" i="36" s="1"/>
  <c r="E34" i="36"/>
  <c r="M34" i="36" s="1"/>
  <c r="N34" i="36" s="1"/>
  <c r="O34" i="36" s="1"/>
  <c r="I33" i="36"/>
  <c r="K33" i="36" s="1"/>
  <c r="E33" i="36"/>
  <c r="M33" i="36" s="1"/>
  <c r="N33" i="36" s="1"/>
  <c r="P33" i="36" s="1"/>
  <c r="I32" i="36"/>
  <c r="K32" i="36" s="1"/>
  <c r="E32" i="36"/>
  <c r="I31" i="36"/>
  <c r="K31" i="36" s="1"/>
  <c r="E31" i="36"/>
  <c r="M31" i="36" s="1"/>
  <c r="I30" i="36"/>
  <c r="G30" i="36"/>
  <c r="E30" i="36"/>
  <c r="M30" i="36" s="1"/>
  <c r="N30" i="36" s="1"/>
  <c r="O30" i="36" s="1"/>
  <c r="I29" i="36"/>
  <c r="G29" i="36"/>
  <c r="E29" i="36"/>
  <c r="F29" i="36" s="1"/>
  <c r="I28" i="36"/>
  <c r="J28" i="36" s="1"/>
  <c r="G28" i="36"/>
  <c r="E28" i="36"/>
  <c r="F28" i="36" s="1"/>
  <c r="I27" i="36"/>
  <c r="G27" i="36"/>
  <c r="E27" i="36"/>
  <c r="F27" i="36" s="1"/>
  <c r="I26" i="36"/>
  <c r="J26" i="36" s="1"/>
  <c r="G26" i="36"/>
  <c r="E26" i="36"/>
  <c r="M26" i="36" s="1"/>
  <c r="N26" i="36" s="1"/>
  <c r="I25" i="36"/>
  <c r="J25" i="36" s="1"/>
  <c r="G25" i="36"/>
  <c r="E25" i="36"/>
  <c r="M25" i="36" s="1"/>
  <c r="N25" i="36" s="1"/>
  <c r="O25" i="36" s="1"/>
  <c r="I24" i="36"/>
  <c r="G24" i="36"/>
  <c r="E24" i="36"/>
  <c r="F24" i="36" s="1"/>
  <c r="I23" i="36"/>
  <c r="J23" i="36" s="1"/>
  <c r="G23" i="36"/>
  <c r="E23" i="36"/>
  <c r="M23" i="36" s="1"/>
  <c r="I22" i="36"/>
  <c r="J22" i="36" s="1"/>
  <c r="G22" i="36"/>
  <c r="E22" i="36"/>
  <c r="M22" i="36" s="1"/>
  <c r="N22" i="36" s="1"/>
  <c r="I21" i="36"/>
  <c r="G21" i="36"/>
  <c r="E21" i="36"/>
  <c r="F21" i="36" s="1"/>
  <c r="I20" i="36"/>
  <c r="K20" i="36" s="1"/>
  <c r="G20" i="36"/>
  <c r="E20" i="36"/>
  <c r="F20" i="36" s="1"/>
  <c r="I19" i="36"/>
  <c r="K19" i="36" s="1"/>
  <c r="G19" i="36"/>
  <c r="E19" i="36"/>
  <c r="M19" i="36" s="1"/>
  <c r="N19" i="36" s="1"/>
  <c r="I18" i="36"/>
  <c r="J18" i="36" s="1"/>
  <c r="G18" i="36"/>
  <c r="E18" i="36"/>
  <c r="M18" i="36" s="1"/>
  <c r="N18" i="36" s="1"/>
  <c r="I17" i="36"/>
  <c r="G17" i="36"/>
  <c r="E17" i="36"/>
  <c r="F17" i="36" s="1"/>
  <c r="I16" i="36"/>
  <c r="J16" i="36" s="1"/>
  <c r="G16" i="36"/>
  <c r="E16" i="36"/>
  <c r="F16" i="36" s="1"/>
  <c r="I15" i="36"/>
  <c r="K15" i="36" s="1"/>
  <c r="G15" i="36"/>
  <c r="E15" i="36"/>
  <c r="M15" i="36" s="1"/>
  <c r="N15" i="36" s="1"/>
  <c r="I14" i="36"/>
  <c r="J14" i="36" s="1"/>
  <c r="G14" i="36"/>
  <c r="E14" i="36"/>
  <c r="M14" i="36" s="1"/>
  <c r="N14" i="36" s="1"/>
  <c r="P14" i="36" s="1"/>
  <c r="I13" i="36"/>
  <c r="G13" i="36"/>
  <c r="E13" i="36"/>
  <c r="F13" i="36" s="1"/>
  <c r="I12" i="36"/>
  <c r="K12" i="36" s="1"/>
  <c r="G12" i="36"/>
  <c r="E12" i="36"/>
  <c r="F12" i="36" s="1"/>
  <c r="I11" i="36"/>
  <c r="J11" i="36" s="1"/>
  <c r="G11" i="36"/>
  <c r="E11" i="36"/>
  <c r="M11" i="36" s="1"/>
  <c r="I10" i="36"/>
  <c r="J10" i="36" s="1"/>
  <c r="G10" i="36"/>
  <c r="E10" i="36"/>
  <c r="M10" i="36" s="1"/>
  <c r="N10" i="36" s="1"/>
  <c r="I9" i="36"/>
  <c r="G9" i="36"/>
  <c r="E9" i="36"/>
  <c r="F9" i="36" s="1"/>
  <c r="I8" i="36"/>
  <c r="K8" i="36" s="1"/>
  <c r="G8" i="36"/>
  <c r="E8" i="36"/>
  <c r="F8" i="36" s="1"/>
  <c r="I7" i="36"/>
  <c r="J7" i="36" s="1"/>
  <c r="G7" i="36"/>
  <c r="E7" i="36"/>
  <c r="M7" i="36" s="1"/>
  <c r="N7" i="36" s="1"/>
  <c r="H81" i="35"/>
  <c r="D81" i="35"/>
  <c r="C81" i="35"/>
  <c r="M80" i="35"/>
  <c r="N80" i="35" s="1"/>
  <c r="I80" i="35"/>
  <c r="G80" i="35"/>
  <c r="M79" i="35"/>
  <c r="I79" i="35"/>
  <c r="J79" i="35" s="1"/>
  <c r="M78" i="35"/>
  <c r="N78" i="35" s="1"/>
  <c r="I78" i="35"/>
  <c r="M77" i="35"/>
  <c r="N77" i="35" s="1"/>
  <c r="P77" i="35" s="1"/>
  <c r="I77" i="35"/>
  <c r="M76" i="35"/>
  <c r="I76" i="35"/>
  <c r="K76" i="35" s="1"/>
  <c r="M75" i="35"/>
  <c r="I75" i="35"/>
  <c r="J75" i="35" s="1"/>
  <c r="M74" i="35"/>
  <c r="N74" i="35" s="1"/>
  <c r="I74" i="35"/>
  <c r="M73" i="35"/>
  <c r="N73" i="35" s="1"/>
  <c r="P73" i="35" s="1"/>
  <c r="I73" i="35"/>
  <c r="M72" i="35"/>
  <c r="I72" i="35"/>
  <c r="K72" i="35" s="1"/>
  <c r="M71" i="35"/>
  <c r="I71" i="35"/>
  <c r="J71" i="35" s="1"/>
  <c r="M70" i="35"/>
  <c r="N70" i="35" s="1"/>
  <c r="I70" i="35"/>
  <c r="M69" i="35"/>
  <c r="N69" i="35" s="1"/>
  <c r="P69" i="35" s="1"/>
  <c r="I69" i="35"/>
  <c r="N68" i="35"/>
  <c r="P68" i="35" s="1"/>
  <c r="I68" i="35"/>
  <c r="I67" i="35"/>
  <c r="K67" i="35" s="1"/>
  <c r="E67" i="35"/>
  <c r="M67" i="35" s="1"/>
  <c r="I66" i="35"/>
  <c r="E66" i="35"/>
  <c r="M66" i="35" s="1"/>
  <c r="N66" i="35" s="1"/>
  <c r="O66" i="35" s="1"/>
  <c r="I65" i="35"/>
  <c r="K65" i="35" s="1"/>
  <c r="E65" i="35"/>
  <c r="M65" i="35" s="1"/>
  <c r="N65" i="35" s="1"/>
  <c r="M64" i="35"/>
  <c r="N64" i="35" s="1"/>
  <c r="P64" i="35" s="1"/>
  <c r="I64" i="35"/>
  <c r="J64" i="35" s="1"/>
  <c r="N63" i="35"/>
  <c r="O63" i="35" s="1"/>
  <c r="I63" i="35"/>
  <c r="K63" i="35" s="1"/>
  <c r="I62" i="35"/>
  <c r="K62" i="35" s="1"/>
  <c r="E62" i="35"/>
  <c r="N61" i="35"/>
  <c r="I61" i="35"/>
  <c r="K61" i="35" s="1"/>
  <c r="N60" i="35"/>
  <c r="P60" i="35" s="1"/>
  <c r="I60" i="35"/>
  <c r="N59" i="35"/>
  <c r="O59" i="35" s="1"/>
  <c r="I59" i="35"/>
  <c r="J59" i="35" s="1"/>
  <c r="I58" i="35"/>
  <c r="J58" i="35" s="1"/>
  <c r="E58" i="35"/>
  <c r="F58" i="35" s="1"/>
  <c r="N57" i="35"/>
  <c r="I57" i="35"/>
  <c r="K57" i="35" s="1"/>
  <c r="N56" i="35"/>
  <c r="P56" i="35" s="1"/>
  <c r="I56" i="35"/>
  <c r="N55" i="35"/>
  <c r="I55" i="35"/>
  <c r="K55" i="35" s="1"/>
  <c r="M54" i="35"/>
  <c r="N54" i="35" s="1"/>
  <c r="I54" i="35"/>
  <c r="I53" i="35"/>
  <c r="K53" i="35" s="1"/>
  <c r="E53" i="35"/>
  <c r="M53" i="35" s="1"/>
  <c r="N53" i="35" s="1"/>
  <c r="O53" i="35" s="1"/>
  <c r="I52" i="35"/>
  <c r="K52" i="35" s="1"/>
  <c r="E52" i="35"/>
  <c r="I51" i="35"/>
  <c r="G51" i="35"/>
  <c r="E51" i="35"/>
  <c r="I50" i="35"/>
  <c r="G50" i="35"/>
  <c r="E50" i="35"/>
  <c r="M50" i="35" s="1"/>
  <c r="N50" i="35" s="1"/>
  <c r="P50" i="35" s="1"/>
  <c r="I49" i="35"/>
  <c r="E49" i="35"/>
  <c r="M49" i="35" s="1"/>
  <c r="N49" i="35" s="1"/>
  <c r="I48" i="35"/>
  <c r="J48" i="35" s="1"/>
  <c r="G48" i="35"/>
  <c r="E48" i="35"/>
  <c r="F48" i="35" s="1"/>
  <c r="I47" i="35"/>
  <c r="K47" i="35" s="1"/>
  <c r="E47" i="35"/>
  <c r="F47" i="35" s="1"/>
  <c r="I46" i="35"/>
  <c r="E46" i="35"/>
  <c r="F46" i="35" s="1"/>
  <c r="I45" i="35"/>
  <c r="K45" i="35" s="1"/>
  <c r="G45" i="35"/>
  <c r="E45" i="35"/>
  <c r="M45" i="35" s="1"/>
  <c r="N45" i="35" s="1"/>
  <c r="I44" i="35"/>
  <c r="K44" i="35" s="1"/>
  <c r="G44" i="35"/>
  <c r="E44" i="35"/>
  <c r="M44" i="35" s="1"/>
  <c r="N44" i="35" s="1"/>
  <c r="O44" i="35" s="1"/>
  <c r="I43" i="35"/>
  <c r="J43" i="35" s="1"/>
  <c r="G43" i="35"/>
  <c r="E43" i="35"/>
  <c r="M43" i="35" s="1"/>
  <c r="I42" i="35"/>
  <c r="J42" i="35" s="1"/>
  <c r="G42" i="35"/>
  <c r="E42" i="35"/>
  <c r="F42" i="35" s="1"/>
  <c r="I41" i="35"/>
  <c r="K41" i="35" s="1"/>
  <c r="E41" i="35"/>
  <c r="F41" i="35" s="1"/>
  <c r="N40" i="35"/>
  <c r="I40" i="35"/>
  <c r="K40" i="35" s="1"/>
  <c r="E40" i="35"/>
  <c r="F40" i="35" s="1"/>
  <c r="I39" i="35"/>
  <c r="E39" i="35"/>
  <c r="F39" i="35" s="1"/>
  <c r="I38" i="35"/>
  <c r="J38" i="35" s="1"/>
  <c r="E38" i="35"/>
  <c r="M38" i="35" s="1"/>
  <c r="I37" i="35"/>
  <c r="E37" i="35"/>
  <c r="M37" i="35" s="1"/>
  <c r="N37" i="35" s="1"/>
  <c r="I36" i="35"/>
  <c r="J36" i="35" s="1"/>
  <c r="E36" i="35"/>
  <c r="F36" i="35" s="1"/>
  <c r="I35" i="35"/>
  <c r="E35" i="35"/>
  <c r="F35" i="35" s="1"/>
  <c r="I34" i="35"/>
  <c r="J34" i="35" s="1"/>
  <c r="E34" i="35"/>
  <c r="M34" i="35" s="1"/>
  <c r="I33" i="35"/>
  <c r="E33" i="35"/>
  <c r="M33" i="35" s="1"/>
  <c r="N33" i="35" s="1"/>
  <c r="I32" i="35"/>
  <c r="J32" i="35" s="1"/>
  <c r="E32" i="35"/>
  <c r="F32" i="35" s="1"/>
  <c r="I31" i="35"/>
  <c r="E31" i="35"/>
  <c r="F31" i="35" s="1"/>
  <c r="I30" i="35"/>
  <c r="G30" i="35"/>
  <c r="E30" i="35"/>
  <c r="F30" i="35" s="1"/>
  <c r="I29" i="35"/>
  <c r="K29" i="35" s="1"/>
  <c r="G29" i="35"/>
  <c r="E29" i="35"/>
  <c r="M29" i="35" s="1"/>
  <c r="I28" i="35"/>
  <c r="K28" i="35" s="1"/>
  <c r="G28" i="35"/>
  <c r="E28" i="35"/>
  <c r="M28" i="35" s="1"/>
  <c r="N28" i="35" s="1"/>
  <c r="I27" i="35"/>
  <c r="K27" i="35" s="1"/>
  <c r="G27" i="35"/>
  <c r="E27" i="35"/>
  <c r="M27" i="35" s="1"/>
  <c r="I26" i="35"/>
  <c r="J26" i="35" s="1"/>
  <c r="G26" i="35"/>
  <c r="E26" i="35"/>
  <c r="F26" i="35" s="1"/>
  <c r="I25" i="35"/>
  <c r="G25" i="35"/>
  <c r="E25" i="35"/>
  <c r="M25" i="35" s="1"/>
  <c r="N25" i="35" s="1"/>
  <c r="I24" i="35"/>
  <c r="K24" i="35" s="1"/>
  <c r="G24" i="35"/>
  <c r="E24" i="35"/>
  <c r="M24" i="35" s="1"/>
  <c r="N24" i="35" s="1"/>
  <c r="I23" i="35"/>
  <c r="J23" i="35" s="1"/>
  <c r="G23" i="35"/>
  <c r="E23" i="35"/>
  <c r="M23" i="35" s="1"/>
  <c r="N23" i="35" s="1"/>
  <c r="O23" i="35" s="1"/>
  <c r="I22" i="35"/>
  <c r="J22" i="35" s="1"/>
  <c r="G22" i="35"/>
  <c r="E22" i="35"/>
  <c r="F22" i="35" s="1"/>
  <c r="I21" i="35"/>
  <c r="J21" i="35" s="1"/>
  <c r="G21" i="35"/>
  <c r="E21" i="35"/>
  <c r="F21" i="35" s="1"/>
  <c r="I20" i="35"/>
  <c r="K20" i="35" s="1"/>
  <c r="G20" i="35"/>
  <c r="E20" i="35"/>
  <c r="M20" i="35" s="1"/>
  <c r="I19" i="35"/>
  <c r="K19" i="35" s="1"/>
  <c r="G19" i="35"/>
  <c r="E19" i="35"/>
  <c r="M19" i="35" s="1"/>
  <c r="N19" i="35" s="1"/>
  <c r="I18" i="35"/>
  <c r="J18" i="35" s="1"/>
  <c r="G18" i="35"/>
  <c r="E18" i="35"/>
  <c r="M18" i="35" s="1"/>
  <c r="N18" i="35" s="1"/>
  <c r="O18" i="35" s="1"/>
  <c r="I17" i="35"/>
  <c r="G17" i="35"/>
  <c r="E17" i="35"/>
  <c r="F17" i="35" s="1"/>
  <c r="I16" i="35"/>
  <c r="K16" i="35" s="1"/>
  <c r="G16" i="35"/>
  <c r="E16" i="35"/>
  <c r="M16" i="35" s="1"/>
  <c r="I15" i="35"/>
  <c r="K15" i="35" s="1"/>
  <c r="G15" i="35"/>
  <c r="E15" i="35"/>
  <c r="M15" i="35" s="1"/>
  <c r="N15" i="35" s="1"/>
  <c r="I14" i="35"/>
  <c r="J14" i="35" s="1"/>
  <c r="G14" i="35"/>
  <c r="E14" i="35"/>
  <c r="M14" i="35" s="1"/>
  <c r="N14" i="35" s="1"/>
  <c r="O14" i="35" s="1"/>
  <c r="I13" i="35"/>
  <c r="J13" i="35" s="1"/>
  <c r="G13" i="35"/>
  <c r="E13" i="35"/>
  <c r="F13" i="35" s="1"/>
  <c r="I12" i="35"/>
  <c r="K12" i="35" s="1"/>
  <c r="G12" i="35"/>
  <c r="E12" i="35"/>
  <c r="M12" i="35" s="1"/>
  <c r="N12" i="35" s="1"/>
  <c r="I11" i="35"/>
  <c r="K11" i="35" s="1"/>
  <c r="G11" i="35"/>
  <c r="E11" i="35"/>
  <c r="M11" i="35" s="1"/>
  <c r="N11" i="35" s="1"/>
  <c r="I10" i="35"/>
  <c r="J10" i="35" s="1"/>
  <c r="G10" i="35"/>
  <c r="E10" i="35"/>
  <c r="M10" i="35" s="1"/>
  <c r="N10" i="35" s="1"/>
  <c r="O10" i="35" s="1"/>
  <c r="I9" i="35"/>
  <c r="G9" i="35"/>
  <c r="E9" i="35"/>
  <c r="F9" i="35" s="1"/>
  <c r="I8" i="35"/>
  <c r="K8" i="35" s="1"/>
  <c r="G8" i="35"/>
  <c r="E8" i="35"/>
  <c r="M8" i="35" s="1"/>
  <c r="I7" i="35"/>
  <c r="K7" i="35" s="1"/>
  <c r="G7" i="35"/>
  <c r="E7" i="35"/>
  <c r="M7" i="35" s="1"/>
  <c r="N7" i="35" s="1"/>
  <c r="P7" i="35" s="1"/>
  <c r="H81" i="34"/>
  <c r="D81" i="34"/>
  <c r="C81" i="34"/>
  <c r="M80" i="34"/>
  <c r="I80" i="34"/>
  <c r="K80" i="34" s="1"/>
  <c r="G80" i="34"/>
  <c r="M79" i="34"/>
  <c r="N79" i="34" s="1"/>
  <c r="P79" i="34" s="1"/>
  <c r="I79" i="34"/>
  <c r="J79" i="34" s="1"/>
  <c r="M78" i="34"/>
  <c r="N78" i="34" s="1"/>
  <c r="I78" i="34"/>
  <c r="M77" i="34"/>
  <c r="N77" i="34" s="1"/>
  <c r="I77" i="34"/>
  <c r="M76" i="34"/>
  <c r="I76" i="34"/>
  <c r="M75" i="34"/>
  <c r="N75" i="34" s="1"/>
  <c r="I75" i="34"/>
  <c r="K75" i="34" s="1"/>
  <c r="M74" i="34"/>
  <c r="N74" i="34" s="1"/>
  <c r="I74" i="34"/>
  <c r="M73" i="34"/>
  <c r="I73" i="34"/>
  <c r="M72" i="34"/>
  <c r="N72" i="34" s="1"/>
  <c r="I72" i="34"/>
  <c r="M71" i="34"/>
  <c r="N71" i="34" s="1"/>
  <c r="P71" i="34" s="1"/>
  <c r="I71" i="34"/>
  <c r="M70" i="34"/>
  <c r="N70" i="34" s="1"/>
  <c r="I70" i="34"/>
  <c r="M69" i="34"/>
  <c r="N69" i="34" s="1"/>
  <c r="P69" i="34" s="1"/>
  <c r="I69" i="34"/>
  <c r="K69" i="34" s="1"/>
  <c r="N68" i="34"/>
  <c r="O68" i="34" s="1"/>
  <c r="I68" i="34"/>
  <c r="K68" i="34" s="1"/>
  <c r="I67" i="34"/>
  <c r="J67" i="34" s="1"/>
  <c r="E67" i="34"/>
  <c r="M67" i="34" s="1"/>
  <c r="I66" i="34"/>
  <c r="J66" i="34" s="1"/>
  <c r="E66" i="34"/>
  <c r="M66" i="34" s="1"/>
  <c r="I65" i="34"/>
  <c r="J65" i="34" s="1"/>
  <c r="E65" i="34"/>
  <c r="M65" i="34" s="1"/>
  <c r="M64" i="34"/>
  <c r="N64" i="34" s="1"/>
  <c r="I64" i="34"/>
  <c r="J64" i="34" s="1"/>
  <c r="N63" i="34"/>
  <c r="P63" i="34" s="1"/>
  <c r="I63" i="34"/>
  <c r="I62" i="34"/>
  <c r="E62" i="34"/>
  <c r="F62" i="34" s="1"/>
  <c r="N61" i="34"/>
  <c r="P61" i="34" s="1"/>
  <c r="I61" i="34"/>
  <c r="K61" i="34" s="1"/>
  <c r="N60" i="34"/>
  <c r="I60" i="34"/>
  <c r="N59" i="34"/>
  <c r="P59" i="34" s="1"/>
  <c r="I59" i="34"/>
  <c r="K59" i="34" s="1"/>
  <c r="I58" i="34"/>
  <c r="J58" i="34" s="1"/>
  <c r="E58" i="34"/>
  <c r="M58" i="34" s="1"/>
  <c r="N57" i="34"/>
  <c r="P57" i="34" s="1"/>
  <c r="I57" i="34"/>
  <c r="J57" i="34" s="1"/>
  <c r="N56" i="34"/>
  <c r="O56" i="34" s="1"/>
  <c r="I56" i="34"/>
  <c r="N55" i="34"/>
  <c r="I55" i="34"/>
  <c r="M54" i="34"/>
  <c r="I54" i="34"/>
  <c r="I53" i="34"/>
  <c r="K53" i="34" s="1"/>
  <c r="E53" i="34"/>
  <c r="I52" i="34"/>
  <c r="K52" i="34" s="1"/>
  <c r="E52" i="34"/>
  <c r="I51" i="34"/>
  <c r="J51" i="34" s="1"/>
  <c r="G51" i="34"/>
  <c r="E51" i="34"/>
  <c r="M51" i="34" s="1"/>
  <c r="I50" i="34"/>
  <c r="K50" i="34" s="1"/>
  <c r="G50" i="34"/>
  <c r="E50" i="34"/>
  <c r="M50" i="34" s="1"/>
  <c r="I49" i="34"/>
  <c r="E49" i="34"/>
  <c r="F49" i="34" s="1"/>
  <c r="I48" i="34"/>
  <c r="G48" i="34"/>
  <c r="E48" i="34"/>
  <c r="M48" i="34" s="1"/>
  <c r="N48" i="34" s="1"/>
  <c r="I47" i="34"/>
  <c r="J47" i="34" s="1"/>
  <c r="E47" i="34"/>
  <c r="M47" i="34" s="1"/>
  <c r="N47" i="34" s="1"/>
  <c r="I46" i="34"/>
  <c r="J46" i="34" s="1"/>
  <c r="E46" i="34"/>
  <c r="F46" i="34" s="1"/>
  <c r="I45" i="34"/>
  <c r="J45" i="34" s="1"/>
  <c r="G45" i="34"/>
  <c r="E45" i="34"/>
  <c r="I44" i="34"/>
  <c r="K44" i="34" s="1"/>
  <c r="G44" i="34"/>
  <c r="E44" i="34"/>
  <c r="M44" i="34" s="1"/>
  <c r="I43" i="34"/>
  <c r="G43" i="34"/>
  <c r="E43" i="34"/>
  <c r="M43" i="34" s="1"/>
  <c r="I42" i="34"/>
  <c r="G42" i="34"/>
  <c r="E42" i="34"/>
  <c r="F42" i="34" s="1"/>
  <c r="I41" i="34"/>
  <c r="J41" i="34" s="1"/>
  <c r="E41" i="34"/>
  <c r="F41" i="34" s="1"/>
  <c r="N40" i="34"/>
  <c r="I40" i="34"/>
  <c r="E40" i="34"/>
  <c r="F40" i="34" s="1"/>
  <c r="I39" i="34"/>
  <c r="E39" i="34"/>
  <c r="F39" i="34" s="1"/>
  <c r="I38" i="34"/>
  <c r="E38" i="34"/>
  <c r="F38" i="34" s="1"/>
  <c r="I37" i="34"/>
  <c r="E37" i="34"/>
  <c r="F37" i="34" s="1"/>
  <c r="I36" i="34"/>
  <c r="E36" i="34"/>
  <c r="F36" i="34" s="1"/>
  <c r="I35" i="34"/>
  <c r="E35" i="34"/>
  <c r="F35" i="34" s="1"/>
  <c r="I34" i="34"/>
  <c r="E34" i="34"/>
  <c r="F34" i="34" s="1"/>
  <c r="I33" i="34"/>
  <c r="E33" i="34"/>
  <c r="F33" i="34" s="1"/>
  <c r="I32" i="34"/>
  <c r="K32" i="34" s="1"/>
  <c r="E32" i="34"/>
  <c r="I31" i="34"/>
  <c r="J31" i="34" s="1"/>
  <c r="E31" i="34"/>
  <c r="I30" i="34"/>
  <c r="J30" i="34" s="1"/>
  <c r="G30" i="34"/>
  <c r="E30" i="34"/>
  <c r="M30" i="34" s="1"/>
  <c r="N30" i="34" s="1"/>
  <c r="P30" i="34" s="1"/>
  <c r="I29" i="34"/>
  <c r="G29" i="34"/>
  <c r="E29" i="34"/>
  <c r="F29" i="34" s="1"/>
  <c r="I28" i="34"/>
  <c r="J28" i="34" s="1"/>
  <c r="G28" i="34"/>
  <c r="E28" i="34"/>
  <c r="I27" i="34"/>
  <c r="G27" i="34"/>
  <c r="E27" i="34"/>
  <c r="M27" i="34" s="1"/>
  <c r="I26" i="34"/>
  <c r="G26" i="34"/>
  <c r="E26" i="34"/>
  <c r="M26" i="34" s="1"/>
  <c r="N26" i="34" s="1"/>
  <c r="I25" i="34"/>
  <c r="J25" i="34" s="1"/>
  <c r="G25" i="34"/>
  <c r="E25" i="34"/>
  <c r="I24" i="34"/>
  <c r="K24" i="34" s="1"/>
  <c r="G24" i="34"/>
  <c r="E24" i="34"/>
  <c r="M24" i="34" s="1"/>
  <c r="I23" i="34"/>
  <c r="G23" i="34"/>
  <c r="E23" i="34"/>
  <c r="F23" i="34" s="1"/>
  <c r="I22" i="34"/>
  <c r="J22" i="34" s="1"/>
  <c r="G22" i="34"/>
  <c r="E22" i="34"/>
  <c r="I21" i="34"/>
  <c r="J21" i="34" s="1"/>
  <c r="G21" i="34"/>
  <c r="E21" i="34"/>
  <c r="M21" i="34" s="1"/>
  <c r="I20" i="34"/>
  <c r="G20" i="34"/>
  <c r="E20" i="34"/>
  <c r="M20" i="34" s="1"/>
  <c r="I19" i="34"/>
  <c r="G19" i="34"/>
  <c r="E19" i="34"/>
  <c r="M19" i="34" s="1"/>
  <c r="N19" i="34" s="1"/>
  <c r="I18" i="34"/>
  <c r="J18" i="34" s="1"/>
  <c r="G18" i="34"/>
  <c r="E18" i="34"/>
  <c r="I17" i="34"/>
  <c r="J17" i="34" s="1"/>
  <c r="G17" i="34"/>
  <c r="E17" i="34"/>
  <c r="M17" i="34" s="1"/>
  <c r="I16" i="34"/>
  <c r="K16" i="34" s="1"/>
  <c r="G16" i="34"/>
  <c r="E16" i="34"/>
  <c r="M16" i="34" s="1"/>
  <c r="I15" i="34"/>
  <c r="G15" i="34"/>
  <c r="E15" i="34"/>
  <c r="M15" i="34" s="1"/>
  <c r="N15" i="34" s="1"/>
  <c r="I14" i="34"/>
  <c r="J14" i="34" s="1"/>
  <c r="G14" i="34"/>
  <c r="E14" i="34"/>
  <c r="I13" i="34"/>
  <c r="K13" i="34" s="1"/>
  <c r="G13" i="34"/>
  <c r="E13" i="34"/>
  <c r="M13" i="34" s="1"/>
  <c r="I12" i="34"/>
  <c r="G12" i="34"/>
  <c r="E12" i="34"/>
  <c r="M12" i="34" s="1"/>
  <c r="I11" i="34"/>
  <c r="G11" i="34"/>
  <c r="E11" i="34"/>
  <c r="M11" i="34" s="1"/>
  <c r="N11" i="34" s="1"/>
  <c r="I10" i="34"/>
  <c r="J10" i="34" s="1"/>
  <c r="G10" i="34"/>
  <c r="E10" i="34"/>
  <c r="I9" i="34"/>
  <c r="J9" i="34" s="1"/>
  <c r="G9" i="34"/>
  <c r="E9" i="34"/>
  <c r="M9" i="34" s="1"/>
  <c r="I8" i="34"/>
  <c r="J8" i="34" s="1"/>
  <c r="G8" i="34"/>
  <c r="E8" i="34"/>
  <c r="M8" i="34" s="1"/>
  <c r="I7" i="34"/>
  <c r="G7" i="34"/>
  <c r="E7" i="34"/>
  <c r="M7" i="34" s="1"/>
  <c r="E81" i="35" l="1"/>
  <c r="F81" i="35" s="1"/>
  <c r="S15" i="36"/>
  <c r="M12" i="36"/>
  <c r="N12" i="36" s="1"/>
  <c r="S12" i="36" s="1"/>
  <c r="F49" i="36"/>
  <c r="T71" i="37"/>
  <c r="S59" i="38"/>
  <c r="E81" i="36"/>
  <c r="F81" i="36" s="1"/>
  <c r="S17" i="37"/>
  <c r="F41" i="40"/>
  <c r="K50" i="36"/>
  <c r="L50" i="36" s="1"/>
  <c r="P57" i="36"/>
  <c r="Q57" i="36" s="1"/>
  <c r="S77" i="34"/>
  <c r="J74" i="37"/>
  <c r="L74" i="37" s="1"/>
  <c r="K39" i="38"/>
  <c r="L39" i="38" s="1"/>
  <c r="J46" i="39"/>
  <c r="L46" i="39" s="1"/>
  <c r="K66" i="39"/>
  <c r="L66" i="39" s="1"/>
  <c r="S11" i="35"/>
  <c r="F10" i="35"/>
  <c r="F20" i="37"/>
  <c r="M45" i="37"/>
  <c r="N45" i="37" s="1"/>
  <c r="P45" i="37" s="1"/>
  <c r="J25" i="38"/>
  <c r="L25" i="38" s="1"/>
  <c r="J75" i="34"/>
  <c r="L75" i="34" s="1"/>
  <c r="O68" i="35"/>
  <c r="Q68" i="35" s="1"/>
  <c r="J76" i="35"/>
  <c r="L76" i="35" s="1"/>
  <c r="O77" i="35"/>
  <c r="Q77" i="35" s="1"/>
  <c r="F35" i="37"/>
  <c r="O55" i="37"/>
  <c r="Q55" i="37" s="1"/>
  <c r="F13" i="39"/>
  <c r="F15" i="34"/>
  <c r="S25" i="35"/>
  <c r="M42" i="35"/>
  <c r="N42" i="35" s="1"/>
  <c r="S42" i="35" s="1"/>
  <c r="F33" i="36"/>
  <c r="J40" i="36"/>
  <c r="L40" i="36" s="1"/>
  <c r="M41" i="36"/>
  <c r="N41" i="36" s="1"/>
  <c r="F48" i="37"/>
  <c r="S60" i="37"/>
  <c r="P71" i="37"/>
  <c r="Q71" i="37" s="1"/>
  <c r="F8" i="38"/>
  <c r="E81" i="39"/>
  <c r="F81" i="39" s="1"/>
  <c r="E81" i="34"/>
  <c r="F81" i="34" s="1"/>
  <c r="E81" i="38"/>
  <c r="F81" i="38" s="1"/>
  <c r="F20" i="35"/>
  <c r="J24" i="35"/>
  <c r="L24" i="35" s="1"/>
  <c r="J67" i="35"/>
  <c r="L67" i="35" s="1"/>
  <c r="S40" i="36"/>
  <c r="F43" i="36"/>
  <c r="K65" i="36"/>
  <c r="L65" i="36" s="1"/>
  <c r="O68" i="36"/>
  <c r="Q68" i="36" s="1"/>
  <c r="J13" i="37"/>
  <c r="L13" i="37" s="1"/>
  <c r="F39" i="37"/>
  <c r="F42" i="37"/>
  <c r="F51" i="37"/>
  <c r="K61" i="37"/>
  <c r="U61" i="37" s="1"/>
  <c r="S63" i="37"/>
  <c r="O64" i="37"/>
  <c r="Q64" i="37" s="1"/>
  <c r="F21" i="38"/>
  <c r="M53" i="38"/>
  <c r="N53" i="38" s="1"/>
  <c r="O53" i="38" s="1"/>
  <c r="P60" i="38"/>
  <c r="Q60" i="38" s="1"/>
  <c r="K76" i="38"/>
  <c r="U76" i="38" s="1"/>
  <c r="K9" i="39"/>
  <c r="L9" i="39" s="1"/>
  <c r="K25" i="39"/>
  <c r="L25" i="39" s="1"/>
  <c r="J34" i="39"/>
  <c r="L34" i="39" s="1"/>
  <c r="S55" i="39"/>
  <c r="F11" i="40"/>
  <c r="F16" i="40"/>
  <c r="J19" i="40"/>
  <c r="L19" i="40" s="1"/>
  <c r="F22" i="40"/>
  <c r="M36" i="34"/>
  <c r="N36" i="34" s="1"/>
  <c r="S36" i="34" s="1"/>
  <c r="M9" i="35"/>
  <c r="N9" i="35" s="1"/>
  <c r="O9" i="35" s="1"/>
  <c r="S24" i="35"/>
  <c r="J55" i="35"/>
  <c r="L55" i="35" s="1"/>
  <c r="K11" i="36"/>
  <c r="L11" i="36" s="1"/>
  <c r="M29" i="36"/>
  <c r="N29" i="36" s="1"/>
  <c r="S29" i="36" s="1"/>
  <c r="K45" i="36"/>
  <c r="L45" i="36" s="1"/>
  <c r="S49" i="36"/>
  <c r="J67" i="36"/>
  <c r="L67" i="36" s="1"/>
  <c r="M8" i="37"/>
  <c r="N8" i="37" s="1"/>
  <c r="P8" i="37" s="1"/>
  <c r="J10" i="37"/>
  <c r="L10" i="37" s="1"/>
  <c r="J17" i="37"/>
  <c r="L17" i="37" s="1"/>
  <c r="F36" i="37"/>
  <c r="J17" i="38"/>
  <c r="L17" i="38" s="1"/>
  <c r="M52" i="38"/>
  <c r="N52" i="38" s="1"/>
  <c r="O52" i="38" s="1"/>
  <c r="P59" i="38"/>
  <c r="Q59" i="38" s="1"/>
  <c r="F26" i="40"/>
  <c r="F17" i="34"/>
  <c r="M49" i="34"/>
  <c r="N49" i="34" s="1"/>
  <c r="O49" i="34" s="1"/>
  <c r="J15" i="35"/>
  <c r="L15" i="35" s="1"/>
  <c r="F23" i="35"/>
  <c r="F25" i="35"/>
  <c r="F27" i="35"/>
  <c r="F43" i="35"/>
  <c r="F10" i="37"/>
  <c r="M33" i="37"/>
  <c r="N33" i="37" s="1"/>
  <c r="O33" i="37" s="1"/>
  <c r="J58" i="37"/>
  <c r="L58" i="37" s="1"/>
  <c r="U64" i="37"/>
  <c r="J80" i="37"/>
  <c r="L80" i="37" s="1"/>
  <c r="M27" i="38"/>
  <c r="N27" i="38" s="1"/>
  <c r="S27" i="38" s="1"/>
  <c r="S60" i="38"/>
  <c r="K21" i="39"/>
  <c r="L21" i="39" s="1"/>
  <c r="K22" i="39"/>
  <c r="L22" i="39" s="1"/>
  <c r="P40" i="39"/>
  <c r="Q40" i="39" s="1"/>
  <c r="K47" i="39"/>
  <c r="L47" i="39" s="1"/>
  <c r="S60" i="39"/>
  <c r="K65" i="39"/>
  <c r="L65" i="39" s="1"/>
  <c r="F8" i="40"/>
  <c r="O49" i="40"/>
  <c r="P49" i="40"/>
  <c r="F11" i="34"/>
  <c r="F26" i="34"/>
  <c r="F27" i="34"/>
  <c r="M35" i="34"/>
  <c r="N35" i="34" s="1"/>
  <c r="P35" i="34" s="1"/>
  <c r="M39" i="34"/>
  <c r="N39" i="34" s="1"/>
  <c r="S39" i="34" s="1"/>
  <c r="J44" i="34"/>
  <c r="L44" i="34" s="1"/>
  <c r="F47" i="34"/>
  <c r="P56" i="34"/>
  <c r="Q56" i="34" s="1"/>
  <c r="O57" i="34"/>
  <c r="Q57" i="34" s="1"/>
  <c r="K58" i="34"/>
  <c r="L58" i="34" s="1"/>
  <c r="J77" i="34"/>
  <c r="G81" i="35"/>
  <c r="F33" i="35"/>
  <c r="M35" i="35"/>
  <c r="N35" i="35" s="1"/>
  <c r="O35" i="35" s="1"/>
  <c r="F37" i="35"/>
  <c r="M39" i="35"/>
  <c r="N39" i="35" s="1"/>
  <c r="O39" i="35" s="1"/>
  <c r="F44" i="35"/>
  <c r="F50" i="35"/>
  <c r="J52" i="35"/>
  <c r="L52" i="35" s="1"/>
  <c r="O56" i="35"/>
  <c r="Q56" i="35" s="1"/>
  <c r="S10" i="36"/>
  <c r="K39" i="36"/>
  <c r="L39" i="36" s="1"/>
  <c r="M47" i="36"/>
  <c r="N47" i="36" s="1"/>
  <c r="F52" i="36"/>
  <c r="K66" i="36"/>
  <c r="L66" i="36" s="1"/>
  <c r="S69" i="36"/>
  <c r="F12" i="37"/>
  <c r="F13" i="37"/>
  <c r="F18" i="37"/>
  <c r="F24" i="37"/>
  <c r="K27" i="37"/>
  <c r="L27" i="37" s="1"/>
  <c r="F34" i="37"/>
  <c r="P40" i="37"/>
  <c r="Q40" i="37" s="1"/>
  <c r="M41" i="37"/>
  <c r="N41" i="37" s="1"/>
  <c r="O41" i="37" s="1"/>
  <c r="J43" i="37"/>
  <c r="L43" i="37" s="1"/>
  <c r="F47" i="37"/>
  <c r="M52" i="37"/>
  <c r="N52" i="37" s="1"/>
  <c r="O57" i="37"/>
  <c r="T57" i="37" s="1"/>
  <c r="F16" i="38"/>
  <c r="K45" i="38"/>
  <c r="L45" i="38" s="1"/>
  <c r="J54" i="38"/>
  <c r="L54" i="38" s="1"/>
  <c r="O55" i="38"/>
  <c r="Q55" i="38" s="1"/>
  <c r="M58" i="38"/>
  <c r="N58" i="38" s="1"/>
  <c r="S58" i="38" s="1"/>
  <c r="J62" i="38"/>
  <c r="L62" i="38" s="1"/>
  <c r="F67" i="38"/>
  <c r="F17" i="39"/>
  <c r="F29" i="39"/>
  <c r="J38" i="39"/>
  <c r="L38" i="39" s="1"/>
  <c r="S40" i="39"/>
  <c r="M43" i="39"/>
  <c r="N43" i="39" s="1"/>
  <c r="S43" i="39" s="1"/>
  <c r="J45" i="39"/>
  <c r="M50" i="39"/>
  <c r="N50" i="39" s="1"/>
  <c r="O50" i="39" s="1"/>
  <c r="J70" i="39"/>
  <c r="L70" i="39" s="1"/>
  <c r="K11" i="40"/>
  <c r="L11" i="40" s="1"/>
  <c r="J12" i="40"/>
  <c r="L12" i="40" s="1"/>
  <c r="M13" i="40"/>
  <c r="N13" i="40" s="1"/>
  <c r="M29" i="40"/>
  <c r="N29" i="40" s="1"/>
  <c r="O29" i="40" s="1"/>
  <c r="K30" i="40"/>
  <c r="L30" i="40" s="1"/>
  <c r="F43" i="40"/>
  <c r="F47" i="40"/>
  <c r="F49" i="40"/>
  <c r="J53" i="40"/>
  <c r="L53" i="40" s="1"/>
  <c r="K56" i="40"/>
  <c r="U56" i="40" s="1"/>
  <c r="J13" i="34"/>
  <c r="L13" i="34" s="1"/>
  <c r="J16" i="34"/>
  <c r="L16" i="34" s="1"/>
  <c r="K21" i="34"/>
  <c r="L21" i="34" s="1"/>
  <c r="F24" i="34"/>
  <c r="K30" i="34"/>
  <c r="U30" i="34" s="1"/>
  <c r="M34" i="34"/>
  <c r="N34" i="34" s="1"/>
  <c r="M38" i="34"/>
  <c r="N38" i="34" s="1"/>
  <c r="S71" i="34"/>
  <c r="K77" i="34"/>
  <c r="F14" i="35"/>
  <c r="K18" i="35"/>
  <c r="L18" i="35" s="1"/>
  <c r="M22" i="35"/>
  <c r="N22" i="35" s="1"/>
  <c r="S22" i="35" s="1"/>
  <c r="J28" i="35"/>
  <c r="L28" i="35" s="1"/>
  <c r="S56" i="35"/>
  <c r="P59" i="35"/>
  <c r="Q59" i="35" s="1"/>
  <c r="F67" i="35"/>
  <c r="K7" i="36"/>
  <c r="L7" i="36" s="1"/>
  <c r="F10" i="36"/>
  <c r="F18" i="36"/>
  <c r="K26" i="36"/>
  <c r="L26" i="36" s="1"/>
  <c r="F30" i="36"/>
  <c r="M46" i="36"/>
  <c r="N46" i="36" s="1"/>
  <c r="K8" i="37"/>
  <c r="L8" i="37" s="1"/>
  <c r="M38" i="37"/>
  <c r="N38" i="37" s="1"/>
  <c r="O38" i="37" s="1"/>
  <c r="O60" i="37"/>
  <c r="Q60" i="37" s="1"/>
  <c r="J70" i="37"/>
  <c r="L70" i="37" s="1"/>
  <c r="M12" i="38"/>
  <c r="N12" i="38" s="1"/>
  <c r="P12" i="38" s="1"/>
  <c r="K20" i="38"/>
  <c r="L20" i="38" s="1"/>
  <c r="F24" i="38"/>
  <c r="M50" i="38"/>
  <c r="N50" i="38" s="1"/>
  <c r="S50" i="38" s="1"/>
  <c r="M12" i="39"/>
  <c r="N12" i="39" s="1"/>
  <c r="O12" i="39" s="1"/>
  <c r="K53" i="39"/>
  <c r="L53" i="39" s="1"/>
  <c r="K67" i="39"/>
  <c r="L67" i="39" s="1"/>
  <c r="K16" i="40"/>
  <c r="L16" i="40" s="1"/>
  <c r="M25" i="40"/>
  <c r="N25" i="40" s="1"/>
  <c r="O25" i="40" s="1"/>
  <c r="T25" i="40" s="1"/>
  <c r="K27" i="40"/>
  <c r="L27" i="40" s="1"/>
  <c r="F50" i="40"/>
  <c r="J52" i="40"/>
  <c r="L52" i="40" s="1"/>
  <c r="S56" i="40"/>
  <c r="F67" i="40"/>
  <c r="J80" i="40"/>
  <c r="L80" i="40" s="1"/>
  <c r="F8" i="34"/>
  <c r="F19" i="34"/>
  <c r="F20" i="34"/>
  <c r="F21" i="34"/>
  <c r="F30" i="34"/>
  <c r="M33" i="34"/>
  <c r="N33" i="34" s="1"/>
  <c r="O33" i="34" s="1"/>
  <c r="M37" i="34"/>
  <c r="N37" i="34" s="1"/>
  <c r="P37" i="34" s="1"/>
  <c r="M41" i="34"/>
  <c r="N41" i="34" s="1"/>
  <c r="O41" i="34" s="1"/>
  <c r="T41" i="34" s="1"/>
  <c r="S56" i="34"/>
  <c r="J29" i="35"/>
  <c r="L29" i="35" s="1"/>
  <c r="M30" i="35"/>
  <c r="N30" i="35" s="1"/>
  <c r="O30" i="35" s="1"/>
  <c r="J56" i="35"/>
  <c r="S59" i="35"/>
  <c r="M20" i="36"/>
  <c r="N20" i="36" s="1"/>
  <c r="S20" i="36" s="1"/>
  <c r="F37" i="36"/>
  <c r="P40" i="36"/>
  <c r="U40" i="36" s="1"/>
  <c r="F45" i="36"/>
  <c r="S56" i="36"/>
  <c r="K59" i="36"/>
  <c r="L59" i="36" s="1"/>
  <c r="O73" i="36"/>
  <c r="Q73" i="36" s="1"/>
  <c r="M16" i="37"/>
  <c r="N16" i="37" s="1"/>
  <c r="P16" i="37" s="1"/>
  <c r="K48" i="37"/>
  <c r="L48" i="37" s="1"/>
  <c r="K49" i="37"/>
  <c r="L49" i="37" s="1"/>
  <c r="S70" i="37"/>
  <c r="K29" i="38"/>
  <c r="L29" i="38" s="1"/>
  <c r="F44" i="38"/>
  <c r="S55" i="38"/>
  <c r="K66" i="38"/>
  <c r="L66" i="38" s="1"/>
  <c r="T68" i="38"/>
  <c r="J74" i="38"/>
  <c r="J30" i="39"/>
  <c r="L30" i="39" s="1"/>
  <c r="F44" i="39"/>
  <c r="K52" i="39"/>
  <c r="L52" i="39" s="1"/>
  <c r="S56" i="39"/>
  <c r="F15" i="40"/>
  <c r="J23" i="40"/>
  <c r="L23" i="40" s="1"/>
  <c r="K78" i="40"/>
  <c r="L78" i="40" s="1"/>
  <c r="P77" i="34"/>
  <c r="O77" i="34"/>
  <c r="P26" i="34"/>
  <c r="O26" i="34"/>
  <c r="M23" i="34"/>
  <c r="N23" i="34" s="1"/>
  <c r="P23" i="34" s="1"/>
  <c r="M21" i="37"/>
  <c r="N21" i="37" s="1"/>
  <c r="O21" i="37" s="1"/>
  <c r="F21" i="37"/>
  <c r="F20" i="39"/>
  <c r="M20" i="39"/>
  <c r="N20" i="39" s="1"/>
  <c r="O20" i="39" s="1"/>
  <c r="K37" i="39"/>
  <c r="J37" i="39"/>
  <c r="F7" i="34"/>
  <c r="K8" i="34"/>
  <c r="L8" i="34" s="1"/>
  <c r="F16" i="34"/>
  <c r="J24" i="34"/>
  <c r="L24" i="34" s="1"/>
  <c r="J27" i="34"/>
  <c r="M29" i="34"/>
  <c r="N29" i="34" s="1"/>
  <c r="O29" i="34" s="1"/>
  <c r="O30" i="34"/>
  <c r="Q30" i="34" s="1"/>
  <c r="K31" i="34"/>
  <c r="L31" i="34" s="1"/>
  <c r="F44" i="34"/>
  <c r="F48" i="34"/>
  <c r="U59" i="34"/>
  <c r="O63" i="34"/>
  <c r="Q63" i="34" s="1"/>
  <c r="P68" i="34"/>
  <c r="Q68" i="34" s="1"/>
  <c r="P10" i="35"/>
  <c r="Q10" i="35" s="1"/>
  <c r="J11" i="35"/>
  <c r="L11" i="35" s="1"/>
  <c r="F12" i="35"/>
  <c r="M17" i="35"/>
  <c r="N17" i="35" s="1"/>
  <c r="S17" i="35" s="1"/>
  <c r="F29" i="35"/>
  <c r="M31" i="35"/>
  <c r="N31" i="35" s="1"/>
  <c r="O31" i="35" s="1"/>
  <c r="F34" i="35"/>
  <c r="F38" i="35"/>
  <c r="J40" i="35"/>
  <c r="L40" i="35" s="1"/>
  <c r="K43" i="35"/>
  <c r="L43" i="35" s="1"/>
  <c r="F45" i="35"/>
  <c r="F49" i="35"/>
  <c r="J51" i="35"/>
  <c r="F53" i="35"/>
  <c r="K59" i="35"/>
  <c r="L59" i="35" s="1"/>
  <c r="J61" i="35"/>
  <c r="L61" i="35" s="1"/>
  <c r="P63" i="35"/>
  <c r="U63" i="35" s="1"/>
  <c r="J66" i="35"/>
  <c r="T66" i="35" s="1"/>
  <c r="O69" i="35"/>
  <c r="Q69" i="35" s="1"/>
  <c r="O73" i="35"/>
  <c r="Q73" i="35" s="1"/>
  <c r="K75" i="35"/>
  <c r="L75" i="35" s="1"/>
  <c r="F14" i="36"/>
  <c r="K23" i="36"/>
  <c r="L23" i="36" s="1"/>
  <c r="M24" i="36"/>
  <c r="N24" i="36" s="1"/>
  <c r="M27" i="36"/>
  <c r="N27" i="36" s="1"/>
  <c r="S27" i="36" s="1"/>
  <c r="J36" i="36"/>
  <c r="K36" i="36"/>
  <c r="P55" i="36"/>
  <c r="O55" i="36"/>
  <c r="S59" i="36"/>
  <c r="P59" i="36"/>
  <c r="O59" i="36"/>
  <c r="T59" i="36" s="1"/>
  <c r="G81" i="37"/>
  <c r="F25" i="37"/>
  <c r="M25" i="37"/>
  <c r="N25" i="37" s="1"/>
  <c r="S25" i="37" s="1"/>
  <c r="M37" i="37"/>
  <c r="N37" i="37" s="1"/>
  <c r="P37" i="37" s="1"/>
  <c r="F37" i="37"/>
  <c r="M44" i="37"/>
  <c r="N44" i="37" s="1"/>
  <c r="S44" i="37" s="1"/>
  <c r="M20" i="38"/>
  <c r="N20" i="38" s="1"/>
  <c r="P20" i="38" s="1"/>
  <c r="F20" i="38"/>
  <c r="J28" i="38"/>
  <c r="K28" i="38"/>
  <c r="U28" i="38" s="1"/>
  <c r="F34" i="38"/>
  <c r="M34" i="38"/>
  <c r="N34" i="38" s="1"/>
  <c r="O34" i="38" s="1"/>
  <c r="S40" i="38"/>
  <c r="P17" i="39"/>
  <c r="Q17" i="39" s="1"/>
  <c r="M25" i="39"/>
  <c r="N25" i="39" s="1"/>
  <c r="P25" i="39" s="1"/>
  <c r="F25" i="39"/>
  <c r="K62" i="39"/>
  <c r="J62" i="39"/>
  <c r="F40" i="40"/>
  <c r="M40" i="40"/>
  <c r="N40" i="40" s="1"/>
  <c r="P40" i="40" s="1"/>
  <c r="U40" i="40" s="1"/>
  <c r="M42" i="40"/>
  <c r="N42" i="40" s="1"/>
  <c r="S42" i="40" s="1"/>
  <c r="K51" i="40"/>
  <c r="U51" i="40" s="1"/>
  <c r="J51" i="40"/>
  <c r="M66" i="40"/>
  <c r="F66" i="40"/>
  <c r="T59" i="35"/>
  <c r="K37" i="36"/>
  <c r="J37" i="36"/>
  <c r="M53" i="36"/>
  <c r="N53" i="36" s="1"/>
  <c r="S53" i="36" s="1"/>
  <c r="F53" i="36"/>
  <c r="S55" i="37"/>
  <c r="K55" i="37"/>
  <c r="U55" i="37" s="1"/>
  <c r="J55" i="37"/>
  <c r="P8" i="38"/>
  <c r="O8" i="38"/>
  <c r="T8" i="38" s="1"/>
  <c r="F32" i="38"/>
  <c r="M32" i="38"/>
  <c r="N32" i="38" s="1"/>
  <c r="O32" i="38" s="1"/>
  <c r="T32" i="38" s="1"/>
  <c r="M27" i="40"/>
  <c r="N27" i="40" s="1"/>
  <c r="O27" i="40" s="1"/>
  <c r="T27" i="40" s="1"/>
  <c r="F27" i="40"/>
  <c r="K27" i="34"/>
  <c r="M42" i="34"/>
  <c r="N42" i="34" s="1"/>
  <c r="P42" i="34" s="1"/>
  <c r="J43" i="34"/>
  <c r="M46" i="34"/>
  <c r="N46" i="34" s="1"/>
  <c r="S46" i="34" s="1"/>
  <c r="F50" i="34"/>
  <c r="F51" i="34"/>
  <c r="F58" i="34"/>
  <c r="U61" i="34"/>
  <c r="M62" i="34"/>
  <c r="N62" i="34" s="1"/>
  <c r="S62" i="34" s="1"/>
  <c r="T10" i="35"/>
  <c r="M32" i="35"/>
  <c r="N32" i="35" s="1"/>
  <c r="O32" i="35" s="1"/>
  <c r="T32" i="35" s="1"/>
  <c r="M36" i="35"/>
  <c r="N36" i="35" s="1"/>
  <c r="S36" i="35" s="1"/>
  <c r="S40" i="35"/>
  <c r="K51" i="35"/>
  <c r="M58" i="35"/>
  <c r="N58" i="35" s="1"/>
  <c r="O58" i="35" s="1"/>
  <c r="K66" i="35"/>
  <c r="G81" i="36"/>
  <c r="J42" i="36"/>
  <c r="T42" i="36" s="1"/>
  <c r="K42" i="36"/>
  <c r="M58" i="36"/>
  <c r="N58" i="36" s="1"/>
  <c r="O58" i="36" s="1"/>
  <c r="T58" i="36" s="1"/>
  <c r="K60" i="36"/>
  <c r="U60" i="36" s="1"/>
  <c r="S60" i="36"/>
  <c r="J60" i="36"/>
  <c r="F15" i="37"/>
  <c r="M15" i="37"/>
  <c r="N15" i="37" s="1"/>
  <c r="M30" i="37"/>
  <c r="N30" i="37" s="1"/>
  <c r="S30" i="37" s="1"/>
  <c r="F30" i="37"/>
  <c r="M32" i="37"/>
  <c r="N32" i="37" s="1"/>
  <c r="S32" i="37" s="1"/>
  <c r="F32" i="37"/>
  <c r="O36" i="37"/>
  <c r="P36" i="37"/>
  <c r="U36" i="37" s="1"/>
  <c r="F19" i="38"/>
  <c r="M19" i="38"/>
  <c r="N19" i="38" s="1"/>
  <c r="P19" i="38" s="1"/>
  <c r="M29" i="38"/>
  <c r="N29" i="38" s="1"/>
  <c r="F29" i="38"/>
  <c r="F36" i="38"/>
  <c r="M36" i="38"/>
  <c r="N36" i="38" s="1"/>
  <c r="P36" i="38" s="1"/>
  <c r="P40" i="38"/>
  <c r="O40" i="38"/>
  <c r="M9" i="39"/>
  <c r="N9" i="39" s="1"/>
  <c r="P9" i="39" s="1"/>
  <c r="F9" i="39"/>
  <c r="F24" i="39"/>
  <c r="M24" i="39"/>
  <c r="N24" i="39" s="1"/>
  <c r="O24" i="39" s="1"/>
  <c r="M30" i="39"/>
  <c r="N30" i="39" s="1"/>
  <c r="F30" i="39"/>
  <c r="J72" i="39"/>
  <c r="K72" i="39"/>
  <c r="U72" i="39" s="1"/>
  <c r="J9" i="40"/>
  <c r="K9" i="40"/>
  <c r="M19" i="40"/>
  <c r="N19" i="40" s="1"/>
  <c r="O19" i="40" s="1"/>
  <c r="F19" i="40"/>
  <c r="K28" i="40"/>
  <c r="U28" i="40" s="1"/>
  <c r="J28" i="40"/>
  <c r="M48" i="40"/>
  <c r="N48" i="40" s="1"/>
  <c r="S48" i="40" s="1"/>
  <c r="F48" i="40"/>
  <c r="K50" i="40"/>
  <c r="J50" i="40"/>
  <c r="S61" i="40"/>
  <c r="K61" i="40"/>
  <c r="U61" i="40" s="1"/>
  <c r="J61" i="40"/>
  <c r="T61" i="40" s="1"/>
  <c r="K76" i="40"/>
  <c r="U76" i="40" s="1"/>
  <c r="J76" i="40"/>
  <c r="T76" i="40" s="1"/>
  <c r="S30" i="36"/>
  <c r="K30" i="36"/>
  <c r="K48" i="36"/>
  <c r="J48" i="36"/>
  <c r="T48" i="36" s="1"/>
  <c r="M9" i="38"/>
  <c r="N9" i="38" s="1"/>
  <c r="S9" i="38" s="1"/>
  <c r="F9" i="38"/>
  <c r="K38" i="38"/>
  <c r="J38" i="38"/>
  <c r="K18" i="39"/>
  <c r="U18" i="39" s="1"/>
  <c r="J18" i="39"/>
  <c r="J41" i="39"/>
  <c r="K41" i="39"/>
  <c r="P44" i="39"/>
  <c r="Q44" i="39" s="1"/>
  <c r="F9" i="34"/>
  <c r="F12" i="34"/>
  <c r="F13" i="34"/>
  <c r="K43" i="34"/>
  <c r="O59" i="34"/>
  <c r="Q59" i="34" s="1"/>
  <c r="S63" i="34"/>
  <c r="F7" i="35"/>
  <c r="K10" i="35"/>
  <c r="L10" i="35" s="1"/>
  <c r="F15" i="35"/>
  <c r="F18" i="35"/>
  <c r="F24" i="35"/>
  <c r="F28" i="35"/>
  <c r="M48" i="35"/>
  <c r="N48" i="35" s="1"/>
  <c r="S48" i="35" s="1"/>
  <c r="J53" i="35"/>
  <c r="T53" i="35" s="1"/>
  <c r="F65" i="35"/>
  <c r="F66" i="35"/>
  <c r="K71" i="35"/>
  <c r="L71" i="35" s="1"/>
  <c r="F22" i="36"/>
  <c r="F25" i="36"/>
  <c r="M67" i="36"/>
  <c r="N67" i="36" s="1"/>
  <c r="P67" i="36" s="1"/>
  <c r="U67" i="36" s="1"/>
  <c r="F67" i="36"/>
  <c r="M26" i="37"/>
  <c r="N26" i="37" s="1"/>
  <c r="P26" i="37" s="1"/>
  <c r="P39" i="37"/>
  <c r="U39" i="37" s="1"/>
  <c r="O39" i="37"/>
  <c r="K13" i="38"/>
  <c r="J13" i="38"/>
  <c r="M17" i="38"/>
  <c r="N17" i="38" s="1"/>
  <c r="F17" i="38"/>
  <c r="M25" i="38"/>
  <c r="N25" i="38" s="1"/>
  <c r="F25" i="38"/>
  <c r="M45" i="38"/>
  <c r="N45" i="38" s="1"/>
  <c r="F45" i="38"/>
  <c r="F8" i="39"/>
  <c r="M8" i="39"/>
  <c r="N8" i="39" s="1"/>
  <c r="O8" i="39" s="1"/>
  <c r="M21" i="39"/>
  <c r="N21" i="39" s="1"/>
  <c r="S21" i="39" s="1"/>
  <c r="F21" i="39"/>
  <c r="M22" i="39"/>
  <c r="N22" i="39" s="1"/>
  <c r="O22" i="39" s="1"/>
  <c r="T22" i="39" s="1"/>
  <c r="F22" i="39"/>
  <c r="K33" i="39"/>
  <c r="J33" i="39"/>
  <c r="F58" i="39"/>
  <c r="M58" i="39"/>
  <c r="N58" i="39" s="1"/>
  <c r="S58" i="39" s="1"/>
  <c r="M7" i="40"/>
  <c r="N7" i="40" s="1"/>
  <c r="S7" i="40" s="1"/>
  <c r="K8" i="40"/>
  <c r="U8" i="40" s="1"/>
  <c r="J8" i="40"/>
  <c r="P15" i="40"/>
  <c r="O15" i="40"/>
  <c r="M30" i="40"/>
  <c r="N30" i="40" s="1"/>
  <c r="O30" i="40" s="1"/>
  <c r="T30" i="40" s="1"/>
  <c r="F30" i="40"/>
  <c r="K58" i="40"/>
  <c r="J58" i="40"/>
  <c r="N62" i="40"/>
  <c r="U57" i="36"/>
  <c r="M28" i="37"/>
  <c r="N28" i="37" s="1"/>
  <c r="S28" i="37" s="1"/>
  <c r="M31" i="37"/>
  <c r="N31" i="37" s="1"/>
  <c r="S31" i="37" s="1"/>
  <c r="M46" i="37"/>
  <c r="N46" i="37" s="1"/>
  <c r="O46" i="37" s="1"/>
  <c r="T46" i="37" s="1"/>
  <c r="M15" i="38"/>
  <c r="N15" i="38" s="1"/>
  <c r="S15" i="38" s="1"/>
  <c r="M51" i="38"/>
  <c r="N51" i="38" s="1"/>
  <c r="O51" i="38" s="1"/>
  <c r="S76" i="38"/>
  <c r="M51" i="39"/>
  <c r="N51" i="39" s="1"/>
  <c r="P51" i="39" s="1"/>
  <c r="M10" i="40"/>
  <c r="N10" i="40" s="1"/>
  <c r="O10" i="40" s="1"/>
  <c r="M45" i="40"/>
  <c r="N45" i="40" s="1"/>
  <c r="O45" i="40" s="1"/>
  <c r="M46" i="40"/>
  <c r="N46" i="40" s="1"/>
  <c r="O46" i="40" s="1"/>
  <c r="S50" i="40"/>
  <c r="N65" i="40"/>
  <c r="S65" i="40" s="1"/>
  <c r="K35" i="36"/>
  <c r="L35" i="36" s="1"/>
  <c r="F39" i="36"/>
  <c r="F42" i="36"/>
  <c r="M44" i="36"/>
  <c r="N44" i="36" s="1"/>
  <c r="F48" i="36"/>
  <c r="K79" i="36"/>
  <c r="L79" i="36" s="1"/>
  <c r="M7" i="37"/>
  <c r="N7" i="37" s="1"/>
  <c r="S7" i="37" s="1"/>
  <c r="K9" i="37"/>
  <c r="L9" i="37" s="1"/>
  <c r="M23" i="37"/>
  <c r="N23" i="37" s="1"/>
  <c r="S23" i="37" s="1"/>
  <c r="J60" i="37"/>
  <c r="K72" i="37"/>
  <c r="L72" i="37" s="1"/>
  <c r="J76" i="37"/>
  <c r="L76" i="37" s="1"/>
  <c r="M11" i="38"/>
  <c r="N11" i="38" s="1"/>
  <c r="O11" i="38" s="1"/>
  <c r="K16" i="38"/>
  <c r="U16" i="38" s="1"/>
  <c r="M23" i="38"/>
  <c r="N23" i="38" s="1"/>
  <c r="P23" i="38" s="1"/>
  <c r="F28" i="38"/>
  <c r="K41" i="38"/>
  <c r="L41" i="38" s="1"/>
  <c r="J42" i="38"/>
  <c r="L42" i="38" s="1"/>
  <c r="M43" i="38"/>
  <c r="N43" i="38" s="1"/>
  <c r="P43" i="38" s="1"/>
  <c r="K47" i="38"/>
  <c r="L47" i="38" s="1"/>
  <c r="K59" i="38"/>
  <c r="S61" i="38"/>
  <c r="F66" i="38"/>
  <c r="J10" i="39"/>
  <c r="L10" i="39" s="1"/>
  <c r="K14" i="39"/>
  <c r="L14" i="39" s="1"/>
  <c r="M16" i="39"/>
  <c r="N16" i="39" s="1"/>
  <c r="O16" i="39" s="1"/>
  <c r="F18" i="39"/>
  <c r="K26" i="39"/>
  <c r="L26" i="39" s="1"/>
  <c r="M28" i="39"/>
  <c r="N28" i="39" s="1"/>
  <c r="O28" i="39" s="1"/>
  <c r="J32" i="39"/>
  <c r="L32" i="39" s="1"/>
  <c r="J36" i="39"/>
  <c r="L36" i="39" s="1"/>
  <c r="J40" i="39"/>
  <c r="T40" i="39" s="1"/>
  <c r="K42" i="39"/>
  <c r="L42" i="39" s="1"/>
  <c r="F53" i="39"/>
  <c r="O55" i="39"/>
  <c r="Q55" i="39" s="1"/>
  <c r="P59" i="39"/>
  <c r="U59" i="39" s="1"/>
  <c r="O60" i="39"/>
  <c r="Q60" i="39" s="1"/>
  <c r="F66" i="39"/>
  <c r="F67" i="39"/>
  <c r="G81" i="40"/>
  <c r="M21" i="40"/>
  <c r="N21" i="40" s="1"/>
  <c r="S21" i="40" s="1"/>
  <c r="M24" i="40"/>
  <c r="N24" i="40" s="1"/>
  <c r="P24" i="40" s="1"/>
  <c r="J57" i="40"/>
  <c r="T57" i="40" s="1"/>
  <c r="K62" i="40"/>
  <c r="L62" i="40" s="1"/>
  <c r="F65" i="40"/>
  <c r="T55" i="36"/>
  <c r="M29" i="37"/>
  <c r="N29" i="37" s="1"/>
  <c r="O29" i="37" s="1"/>
  <c r="T29" i="37" s="1"/>
  <c r="E81" i="37"/>
  <c r="F81" i="37" s="1"/>
  <c r="M31" i="38"/>
  <c r="N31" i="38" s="1"/>
  <c r="O31" i="38" s="1"/>
  <c r="M33" i="38"/>
  <c r="N33" i="38" s="1"/>
  <c r="P33" i="38" s="1"/>
  <c r="M35" i="38"/>
  <c r="N35" i="38" s="1"/>
  <c r="P35" i="38" s="1"/>
  <c r="K40" i="38"/>
  <c r="K46" i="38"/>
  <c r="L46" i="38" s="1"/>
  <c r="J61" i="38"/>
  <c r="T61" i="38" s="1"/>
  <c r="F65" i="38"/>
  <c r="F26" i="39"/>
  <c r="J31" i="39"/>
  <c r="L31" i="39" s="1"/>
  <c r="J35" i="39"/>
  <c r="L35" i="39" s="1"/>
  <c r="J39" i="39"/>
  <c r="L39" i="39" s="1"/>
  <c r="F41" i="39"/>
  <c r="F42" i="39"/>
  <c r="M49" i="39"/>
  <c r="N49" i="39" s="1"/>
  <c r="P49" i="39" s="1"/>
  <c r="S59" i="39"/>
  <c r="K22" i="40"/>
  <c r="L22" i="40" s="1"/>
  <c r="O58" i="40"/>
  <c r="P58" i="40"/>
  <c r="N67" i="40"/>
  <c r="J68" i="40"/>
  <c r="T68" i="40" s="1"/>
  <c r="U26" i="40"/>
  <c r="S76" i="40"/>
  <c r="S74" i="40"/>
  <c r="J17" i="40"/>
  <c r="L17" i="40" s="1"/>
  <c r="J20" i="40"/>
  <c r="L20" i="40" s="1"/>
  <c r="O26" i="40"/>
  <c r="Q26" i="40" s="1"/>
  <c r="J43" i="40"/>
  <c r="S43" i="40"/>
  <c r="J44" i="40"/>
  <c r="L44" i="40" s="1"/>
  <c r="K60" i="40"/>
  <c r="U60" i="40" s="1"/>
  <c r="K68" i="40"/>
  <c r="U68" i="40" s="1"/>
  <c r="J70" i="40"/>
  <c r="T70" i="40" s="1"/>
  <c r="J72" i="40"/>
  <c r="T72" i="40" s="1"/>
  <c r="J74" i="40"/>
  <c r="K43" i="40"/>
  <c r="U44" i="40"/>
  <c r="K70" i="40"/>
  <c r="K72" i="40"/>
  <c r="U72" i="40" s="1"/>
  <c r="K74" i="40"/>
  <c r="U74" i="40" s="1"/>
  <c r="S70" i="40"/>
  <c r="K31" i="40"/>
  <c r="L31" i="40" s="1"/>
  <c r="K32" i="40"/>
  <c r="L32" i="40" s="1"/>
  <c r="K33" i="40"/>
  <c r="L33" i="40" s="1"/>
  <c r="K34" i="40"/>
  <c r="L34" i="40" s="1"/>
  <c r="K35" i="40"/>
  <c r="L35" i="40" s="1"/>
  <c r="K36" i="40"/>
  <c r="L36" i="40" s="1"/>
  <c r="K37" i="40"/>
  <c r="L37" i="40" s="1"/>
  <c r="K38" i="40"/>
  <c r="L38" i="40" s="1"/>
  <c r="K39" i="40"/>
  <c r="L39" i="40" s="1"/>
  <c r="K55" i="40"/>
  <c r="U55" i="40" s="1"/>
  <c r="N31" i="40"/>
  <c r="N32" i="40"/>
  <c r="N33" i="40"/>
  <c r="N34" i="40"/>
  <c r="N35" i="40"/>
  <c r="N36" i="40"/>
  <c r="N37" i="40"/>
  <c r="N38" i="40"/>
  <c r="N39" i="40"/>
  <c r="N17" i="40"/>
  <c r="P20" i="40"/>
  <c r="U20" i="40" s="1"/>
  <c r="O20" i="40"/>
  <c r="S20" i="40"/>
  <c r="I81" i="40"/>
  <c r="J7" i="40"/>
  <c r="J18" i="40"/>
  <c r="K29" i="40"/>
  <c r="J42" i="40"/>
  <c r="J49" i="40"/>
  <c r="S49" i="40"/>
  <c r="T54" i="40"/>
  <c r="S75" i="40"/>
  <c r="K75" i="40"/>
  <c r="J75" i="40"/>
  <c r="S8" i="40"/>
  <c r="J10" i="40"/>
  <c r="M14" i="40"/>
  <c r="K15" i="40"/>
  <c r="F17" i="40"/>
  <c r="F20" i="40"/>
  <c r="T22" i="40"/>
  <c r="K24" i="40"/>
  <c r="F28" i="40"/>
  <c r="J29" i="40"/>
  <c r="F31" i="40"/>
  <c r="F32" i="40"/>
  <c r="F33" i="40"/>
  <c r="F34" i="40"/>
  <c r="F35" i="40"/>
  <c r="F36" i="40"/>
  <c r="F37" i="40"/>
  <c r="F38" i="40"/>
  <c r="F39" i="40"/>
  <c r="O41" i="40"/>
  <c r="P41" i="40"/>
  <c r="K42" i="40"/>
  <c r="K45" i="40"/>
  <c r="K49" i="40"/>
  <c r="K59" i="40"/>
  <c r="S59" i="40"/>
  <c r="J59" i="40"/>
  <c r="T59" i="40" s="1"/>
  <c r="K69" i="40"/>
  <c r="J69" i="40"/>
  <c r="O8" i="40"/>
  <c r="M9" i="40"/>
  <c r="O11" i="40"/>
  <c r="Q11" i="40" s="1"/>
  <c r="J13" i="40"/>
  <c r="K14" i="40"/>
  <c r="O16" i="40"/>
  <c r="T16" i="40" s="1"/>
  <c r="M18" i="40"/>
  <c r="K21" i="40"/>
  <c r="L21" i="40" s="1"/>
  <c r="F23" i="40"/>
  <c r="O28" i="40"/>
  <c r="Q28" i="40" s="1"/>
  <c r="P43" i="40"/>
  <c r="O43" i="40"/>
  <c r="F44" i="40"/>
  <c r="J45" i="40"/>
  <c r="K46" i="40"/>
  <c r="J46" i="40"/>
  <c r="P50" i="40"/>
  <c r="O50" i="40"/>
  <c r="F51" i="40"/>
  <c r="S64" i="40"/>
  <c r="K10" i="40"/>
  <c r="J24" i="40"/>
  <c r="O47" i="40"/>
  <c r="P47" i="40"/>
  <c r="K63" i="40"/>
  <c r="S63" i="40"/>
  <c r="J63" i="40"/>
  <c r="T63" i="40" s="1"/>
  <c r="S77" i="40"/>
  <c r="K77" i="40"/>
  <c r="J77" i="40"/>
  <c r="K7" i="40"/>
  <c r="S11" i="40"/>
  <c r="F12" i="40"/>
  <c r="S16" i="40"/>
  <c r="K18" i="40"/>
  <c r="P22" i="40"/>
  <c r="N12" i="40"/>
  <c r="K13" i="40"/>
  <c r="S15" i="40"/>
  <c r="S22" i="40"/>
  <c r="N23" i="40"/>
  <c r="J26" i="40"/>
  <c r="L26" i="40" s="1"/>
  <c r="S26" i="40"/>
  <c r="O44" i="40"/>
  <c r="Q44" i="40" s="1"/>
  <c r="J48" i="40"/>
  <c r="O51" i="40"/>
  <c r="Q51" i="40" s="1"/>
  <c r="F58" i="40"/>
  <c r="F62" i="40"/>
  <c r="K25" i="40"/>
  <c r="J40" i="40"/>
  <c r="S41" i="40"/>
  <c r="K41" i="40"/>
  <c r="S47" i="40"/>
  <c r="K47" i="40"/>
  <c r="M52" i="40"/>
  <c r="M53" i="40"/>
  <c r="S54" i="40"/>
  <c r="K54" i="40"/>
  <c r="U54" i="40" s="1"/>
  <c r="S73" i="40"/>
  <c r="K73" i="40"/>
  <c r="J73" i="40"/>
  <c r="S28" i="40"/>
  <c r="S44" i="40"/>
  <c r="S51" i="40"/>
  <c r="K57" i="40"/>
  <c r="U57" i="40" s="1"/>
  <c r="K64" i="40"/>
  <c r="J64" i="40"/>
  <c r="K65" i="40"/>
  <c r="J65" i="40"/>
  <c r="K66" i="40"/>
  <c r="J66" i="40"/>
  <c r="S71" i="40"/>
  <c r="K71" i="40"/>
  <c r="K67" i="40"/>
  <c r="J67" i="40"/>
  <c r="E81" i="40"/>
  <c r="F81" i="40" s="1"/>
  <c r="K79" i="40"/>
  <c r="L79" i="40" s="1"/>
  <c r="J55" i="40"/>
  <c r="J60" i="40"/>
  <c r="J78" i="39"/>
  <c r="L78" i="39" s="1"/>
  <c r="S76" i="39"/>
  <c r="S74" i="39"/>
  <c r="S72" i="39"/>
  <c r="P70" i="39"/>
  <c r="U70" i="39" s="1"/>
  <c r="S70" i="39"/>
  <c r="O70" i="39"/>
  <c r="P74" i="39"/>
  <c r="O74" i="39"/>
  <c r="P14" i="39"/>
  <c r="O14" i="39"/>
  <c r="T14" i="39" s="1"/>
  <c r="P78" i="39"/>
  <c r="U78" i="39" s="1"/>
  <c r="S78" i="39"/>
  <c r="O78" i="39"/>
  <c r="K13" i="39"/>
  <c r="K17" i="39"/>
  <c r="S17" i="39"/>
  <c r="K29" i="39"/>
  <c r="L29" i="39" s="1"/>
  <c r="K40" i="39"/>
  <c r="K44" i="39"/>
  <c r="J55" i="39"/>
  <c r="J60" i="39"/>
  <c r="K64" i="39"/>
  <c r="K74" i="39"/>
  <c r="L74" i="39" s="1"/>
  <c r="J76" i="39"/>
  <c r="O76" i="39"/>
  <c r="Q76" i="39" s="1"/>
  <c r="T44" i="39"/>
  <c r="K55" i="39"/>
  <c r="K60" i="39"/>
  <c r="U60" i="39" s="1"/>
  <c r="K76" i="39"/>
  <c r="U76" i="39" s="1"/>
  <c r="S13" i="39"/>
  <c r="T17" i="39"/>
  <c r="O45" i="39"/>
  <c r="Q45" i="39" s="1"/>
  <c r="K51" i="39"/>
  <c r="L51" i="39" s="1"/>
  <c r="O72" i="39"/>
  <c r="Q72" i="39" s="1"/>
  <c r="M15" i="39"/>
  <c r="K16" i="39"/>
  <c r="J16" i="39"/>
  <c r="N26" i="39"/>
  <c r="M27" i="39"/>
  <c r="F27" i="39"/>
  <c r="M32" i="39"/>
  <c r="F32" i="39"/>
  <c r="M34" i="39"/>
  <c r="F34" i="39"/>
  <c r="N42" i="39"/>
  <c r="S73" i="39"/>
  <c r="K73" i="39"/>
  <c r="J73" i="39"/>
  <c r="T73" i="39" s="1"/>
  <c r="G81" i="39"/>
  <c r="F10" i="39"/>
  <c r="K11" i="39"/>
  <c r="O13" i="39"/>
  <c r="T13" i="39" s="1"/>
  <c r="O18" i="39"/>
  <c r="Q18" i="39" s="1"/>
  <c r="M19" i="39"/>
  <c r="K20" i="39"/>
  <c r="J20" i="39"/>
  <c r="K28" i="39"/>
  <c r="J28" i="39"/>
  <c r="N41" i="39"/>
  <c r="M46" i="39"/>
  <c r="F46" i="39"/>
  <c r="I81" i="39"/>
  <c r="K7" i="39"/>
  <c r="L7" i="39" s="1"/>
  <c r="K23" i="39"/>
  <c r="L23" i="39" s="1"/>
  <c r="M36" i="39"/>
  <c r="F36" i="39"/>
  <c r="M38" i="39"/>
  <c r="F38" i="39"/>
  <c r="M7" i="39"/>
  <c r="K8" i="39"/>
  <c r="J8" i="39"/>
  <c r="N10" i="39"/>
  <c r="J11" i="39"/>
  <c r="P13" i="39"/>
  <c r="F14" i="39"/>
  <c r="S14" i="39"/>
  <c r="K15" i="39"/>
  <c r="L15" i="39" s="1"/>
  <c r="M23" i="39"/>
  <c r="K24" i="39"/>
  <c r="J24" i="39"/>
  <c r="M31" i="39"/>
  <c r="F31" i="39"/>
  <c r="M33" i="39"/>
  <c r="F33" i="39"/>
  <c r="M35" i="39"/>
  <c r="F35" i="39"/>
  <c r="M37" i="39"/>
  <c r="F37" i="39"/>
  <c r="M39" i="39"/>
  <c r="F39" i="39"/>
  <c r="K48" i="39"/>
  <c r="J48" i="39"/>
  <c r="M11" i="39"/>
  <c r="K12" i="39"/>
  <c r="J12" i="39"/>
  <c r="S18" i="39"/>
  <c r="K19" i="39"/>
  <c r="L19" i="39" s="1"/>
  <c r="S29" i="39"/>
  <c r="O29" i="39"/>
  <c r="T29" i="39" s="1"/>
  <c r="K56" i="39"/>
  <c r="J56" i="39"/>
  <c r="P61" i="39"/>
  <c r="O61" i="39"/>
  <c r="T61" i="39" s="1"/>
  <c r="S61" i="39"/>
  <c r="K27" i="39"/>
  <c r="K43" i="39"/>
  <c r="M47" i="39"/>
  <c r="F47" i="39"/>
  <c r="K49" i="39"/>
  <c r="N52" i="39"/>
  <c r="P64" i="39"/>
  <c r="O64" i="39"/>
  <c r="T64" i="39" s="1"/>
  <c r="S75" i="39"/>
  <c r="K75" i="39"/>
  <c r="J75" i="39"/>
  <c r="T75" i="39" s="1"/>
  <c r="K80" i="39"/>
  <c r="J43" i="39"/>
  <c r="S44" i="39"/>
  <c r="F45" i="39"/>
  <c r="U45" i="39"/>
  <c r="S45" i="39"/>
  <c r="M48" i="39"/>
  <c r="J49" i="39"/>
  <c r="F52" i="39"/>
  <c r="N53" i="39"/>
  <c r="N54" i="39"/>
  <c r="S64" i="39"/>
  <c r="K68" i="39"/>
  <c r="S68" i="39"/>
  <c r="J68" i="39"/>
  <c r="T68" i="39" s="1"/>
  <c r="S69" i="39"/>
  <c r="K69" i="39"/>
  <c r="J69" i="39"/>
  <c r="S77" i="39"/>
  <c r="K77" i="39"/>
  <c r="J77" i="39"/>
  <c r="J80" i="39"/>
  <c r="K50" i="39"/>
  <c r="J50" i="39"/>
  <c r="K54" i="39"/>
  <c r="L54" i="39" s="1"/>
  <c r="P57" i="39"/>
  <c r="O57" i="39"/>
  <c r="P63" i="39"/>
  <c r="O63" i="39"/>
  <c r="N67" i="39"/>
  <c r="S71" i="39"/>
  <c r="K71" i="39"/>
  <c r="J71" i="39"/>
  <c r="S79" i="39"/>
  <c r="K79" i="39"/>
  <c r="J79" i="39"/>
  <c r="P80" i="39"/>
  <c r="O80" i="39"/>
  <c r="P56" i="39"/>
  <c r="M62" i="39"/>
  <c r="F62" i="39"/>
  <c r="N65" i="39"/>
  <c r="O56" i="39"/>
  <c r="K57" i="39"/>
  <c r="S57" i="39"/>
  <c r="J57" i="39"/>
  <c r="K58" i="39"/>
  <c r="L58" i="39" s="1"/>
  <c r="K61" i="39"/>
  <c r="K63" i="39"/>
  <c r="S63" i="39"/>
  <c r="J63" i="39"/>
  <c r="F65" i="39"/>
  <c r="N66" i="39"/>
  <c r="P68" i="39"/>
  <c r="Q68" i="39" s="1"/>
  <c r="P69" i="39"/>
  <c r="Q69" i="39" s="1"/>
  <c r="P71" i="39"/>
  <c r="Q71" i="39" s="1"/>
  <c r="P73" i="39"/>
  <c r="Q73" i="39" s="1"/>
  <c r="P75" i="39"/>
  <c r="Q75" i="39" s="1"/>
  <c r="P77" i="39"/>
  <c r="Q77" i="39" s="1"/>
  <c r="P79" i="39"/>
  <c r="Q79" i="39" s="1"/>
  <c r="J59" i="39"/>
  <c r="P74" i="38"/>
  <c r="U74" i="38" s="1"/>
  <c r="S74" i="38"/>
  <c r="O74" i="38"/>
  <c r="S68" i="38"/>
  <c r="J9" i="38"/>
  <c r="K12" i="38"/>
  <c r="J21" i="38"/>
  <c r="L21" i="38" s="1"/>
  <c r="S44" i="38"/>
  <c r="J55" i="38"/>
  <c r="J60" i="38"/>
  <c r="T60" i="38" s="1"/>
  <c r="J65" i="38"/>
  <c r="J67" i="38"/>
  <c r="K70" i="38"/>
  <c r="L70" i="38" s="1"/>
  <c r="J72" i="38"/>
  <c r="O72" i="38"/>
  <c r="Q72" i="38" s="1"/>
  <c r="K78" i="38"/>
  <c r="L78" i="38" s="1"/>
  <c r="K9" i="38"/>
  <c r="K55" i="38"/>
  <c r="U55" i="38" s="1"/>
  <c r="K60" i="38"/>
  <c r="K65" i="38"/>
  <c r="K67" i="38"/>
  <c r="K72" i="38"/>
  <c r="U72" i="38" s="1"/>
  <c r="S72" i="38"/>
  <c r="J10" i="38"/>
  <c r="L10" i="38" s="1"/>
  <c r="K24" i="38"/>
  <c r="L24" i="38" s="1"/>
  <c r="J40" i="38"/>
  <c r="K64" i="38"/>
  <c r="L64" i="38" s="1"/>
  <c r="N70" i="38"/>
  <c r="S70" i="38" s="1"/>
  <c r="O76" i="38"/>
  <c r="T76" i="38" s="1"/>
  <c r="N78" i="38"/>
  <c r="N10" i="38"/>
  <c r="S10" i="38" s="1"/>
  <c r="N7" i="38"/>
  <c r="S7" i="38" s="1"/>
  <c r="P37" i="38"/>
  <c r="O37" i="38"/>
  <c r="T37" i="38" s="1"/>
  <c r="P80" i="38"/>
  <c r="O80" i="38"/>
  <c r="F7" i="38"/>
  <c r="K7" i="38"/>
  <c r="K8" i="38"/>
  <c r="L8" i="38" s="1"/>
  <c r="F10" i="38"/>
  <c r="J11" i="38"/>
  <c r="F13" i="38"/>
  <c r="K14" i="38"/>
  <c r="L14" i="38" s="1"/>
  <c r="S16" i="38"/>
  <c r="O16" i="38"/>
  <c r="T16" i="38" s="1"/>
  <c r="K19" i="38"/>
  <c r="J19" i="38"/>
  <c r="S24" i="38"/>
  <c r="O24" i="38"/>
  <c r="T24" i="38" s="1"/>
  <c r="K27" i="38"/>
  <c r="J27" i="38"/>
  <c r="N38" i="38"/>
  <c r="S38" i="38" s="1"/>
  <c r="M46" i="38"/>
  <c r="F46" i="38"/>
  <c r="S71" i="38"/>
  <c r="K71" i="38"/>
  <c r="J71" i="38"/>
  <c r="M18" i="38"/>
  <c r="F18" i="38"/>
  <c r="M26" i="38"/>
  <c r="F26" i="38"/>
  <c r="G81" i="38"/>
  <c r="N13" i="38"/>
  <c r="N21" i="38"/>
  <c r="M22" i="38"/>
  <c r="F22" i="38"/>
  <c r="P24" i="38"/>
  <c r="M30" i="38"/>
  <c r="F30" i="38"/>
  <c r="M41" i="38"/>
  <c r="F41" i="38"/>
  <c r="M48" i="38"/>
  <c r="F48" i="38"/>
  <c r="K11" i="38"/>
  <c r="I81" i="38"/>
  <c r="S8" i="38"/>
  <c r="M14" i="38"/>
  <c r="K15" i="38"/>
  <c r="J15" i="38"/>
  <c r="K23" i="38"/>
  <c r="J23" i="38"/>
  <c r="S28" i="38"/>
  <c r="O28" i="38"/>
  <c r="Q28" i="38" s="1"/>
  <c r="K43" i="38"/>
  <c r="J43" i="38"/>
  <c r="P49" i="38"/>
  <c r="O49" i="38"/>
  <c r="T49" i="38" s="1"/>
  <c r="K18" i="38"/>
  <c r="K22" i="38"/>
  <c r="L22" i="38" s="1"/>
  <c r="K26" i="38"/>
  <c r="L26" i="38" s="1"/>
  <c r="K30" i="38"/>
  <c r="K31" i="38"/>
  <c r="K32" i="38"/>
  <c r="K33" i="38"/>
  <c r="K34" i="38"/>
  <c r="K35" i="38"/>
  <c r="K36" i="38"/>
  <c r="K37" i="38"/>
  <c r="S37" i="38"/>
  <c r="M39" i="38"/>
  <c r="F39" i="38"/>
  <c r="P54" i="38"/>
  <c r="U54" i="38" s="1"/>
  <c r="O54" i="38"/>
  <c r="N66" i="38"/>
  <c r="F37" i="38"/>
  <c r="F38" i="38"/>
  <c r="M42" i="38"/>
  <c r="F42" i="38"/>
  <c r="P44" i="38"/>
  <c r="Q44" i="38" s="1"/>
  <c r="M47" i="38"/>
  <c r="F47" i="38"/>
  <c r="K56" i="38"/>
  <c r="S56" i="38"/>
  <c r="J56" i="38"/>
  <c r="N73" i="38"/>
  <c r="S73" i="38" s="1"/>
  <c r="S79" i="38"/>
  <c r="K79" i="38"/>
  <c r="J79" i="38"/>
  <c r="K50" i="38"/>
  <c r="J50" i="38"/>
  <c r="M62" i="38"/>
  <c r="F62" i="38"/>
  <c r="N65" i="38"/>
  <c r="N67" i="38"/>
  <c r="K48" i="38"/>
  <c r="L48" i="38" s="1"/>
  <c r="K49" i="38"/>
  <c r="S49" i="38"/>
  <c r="P57" i="38"/>
  <c r="O57" i="38"/>
  <c r="S64" i="38"/>
  <c r="O64" i="38"/>
  <c r="T64" i="38" s="1"/>
  <c r="S69" i="38"/>
  <c r="K69" i="38"/>
  <c r="J69" i="38"/>
  <c r="P71" i="38"/>
  <c r="O71" i="38"/>
  <c r="S77" i="38"/>
  <c r="K77" i="38"/>
  <c r="J77" i="38"/>
  <c r="P79" i="38"/>
  <c r="O79" i="38"/>
  <c r="J44" i="38"/>
  <c r="F49" i="38"/>
  <c r="J51" i="38"/>
  <c r="J52" i="38"/>
  <c r="J53" i="38"/>
  <c r="P56" i="38"/>
  <c r="K63" i="38"/>
  <c r="S63" i="38"/>
  <c r="J63" i="38"/>
  <c r="P64" i="38"/>
  <c r="P69" i="38"/>
  <c r="O69" i="38"/>
  <c r="S75" i="38"/>
  <c r="K75" i="38"/>
  <c r="J75" i="38"/>
  <c r="P77" i="38"/>
  <c r="O77" i="38"/>
  <c r="K44" i="38"/>
  <c r="K51" i="38"/>
  <c r="K52" i="38"/>
  <c r="K53" i="38"/>
  <c r="S54" i="38"/>
  <c r="O56" i="38"/>
  <c r="K57" i="38"/>
  <c r="S57" i="38"/>
  <c r="J57" i="38"/>
  <c r="K58" i="38"/>
  <c r="L58" i="38" s="1"/>
  <c r="P63" i="38"/>
  <c r="O63" i="38"/>
  <c r="K73" i="38"/>
  <c r="J73" i="38"/>
  <c r="P75" i="38"/>
  <c r="O75" i="38"/>
  <c r="K61" i="38"/>
  <c r="P61" i="38"/>
  <c r="Q61" i="38" s="1"/>
  <c r="K68" i="38"/>
  <c r="P68" i="38"/>
  <c r="Q68" i="38" s="1"/>
  <c r="K80" i="38"/>
  <c r="L80" i="38" s="1"/>
  <c r="J59" i="38"/>
  <c r="S78" i="37"/>
  <c r="P78" i="37"/>
  <c r="O78" i="37"/>
  <c r="U34" i="37"/>
  <c r="U35" i="37"/>
  <c r="O69" i="37"/>
  <c r="T69" i="37" s="1"/>
  <c r="P69" i="37"/>
  <c r="S42" i="37"/>
  <c r="J18" i="37"/>
  <c r="L18" i="37" s="1"/>
  <c r="J21" i="37"/>
  <c r="L21" i="37" s="1"/>
  <c r="K26" i="37"/>
  <c r="L26" i="37" s="1"/>
  <c r="O34" i="37"/>
  <c r="Q34" i="37" s="1"/>
  <c r="O35" i="37"/>
  <c r="Q35" i="37" s="1"/>
  <c r="K42" i="37"/>
  <c r="L42" i="37" s="1"/>
  <c r="S48" i="37"/>
  <c r="J50" i="37"/>
  <c r="L50" i="37" s="1"/>
  <c r="N54" i="37"/>
  <c r="K60" i="37"/>
  <c r="J62" i="37"/>
  <c r="L62" i="37" s="1"/>
  <c r="J78" i="37"/>
  <c r="K78" i="37"/>
  <c r="K16" i="37"/>
  <c r="N72" i="37"/>
  <c r="P77" i="37"/>
  <c r="Q77" i="37" s="1"/>
  <c r="P18" i="37"/>
  <c r="U18" i="37" s="1"/>
  <c r="O18" i="37"/>
  <c r="P10" i="37"/>
  <c r="U10" i="37" s="1"/>
  <c r="O10" i="37"/>
  <c r="N14" i="37"/>
  <c r="S14" i="37" s="1"/>
  <c r="O13" i="37"/>
  <c r="P13" i="37"/>
  <c r="U13" i="37" s="1"/>
  <c r="S13" i="37"/>
  <c r="N49" i="37"/>
  <c r="N22" i="37"/>
  <c r="S22" i="37" s="1"/>
  <c r="S9" i="37"/>
  <c r="S12" i="37"/>
  <c r="S20" i="37"/>
  <c r="N27" i="37"/>
  <c r="S40" i="37"/>
  <c r="J40" i="37"/>
  <c r="T40" i="37" s="1"/>
  <c r="P51" i="37"/>
  <c r="O51" i="37"/>
  <c r="M65" i="37"/>
  <c r="F65" i="37"/>
  <c r="P68" i="37"/>
  <c r="U68" i="37" s="1"/>
  <c r="O68" i="37"/>
  <c r="O74" i="37"/>
  <c r="S74" i="37"/>
  <c r="I81" i="37"/>
  <c r="K7" i="37"/>
  <c r="O9" i="37"/>
  <c r="T9" i="37" s="1"/>
  <c r="O12" i="37"/>
  <c r="T12" i="37" s="1"/>
  <c r="J14" i="37"/>
  <c r="K15" i="37"/>
  <c r="O17" i="37"/>
  <c r="O20" i="37"/>
  <c r="T20" i="37" s="1"/>
  <c r="J22" i="37"/>
  <c r="K23" i="37"/>
  <c r="F27" i="37"/>
  <c r="K28" i="37"/>
  <c r="J28" i="37"/>
  <c r="J33" i="37"/>
  <c r="J37" i="37"/>
  <c r="K40" i="37"/>
  <c r="K41" i="37"/>
  <c r="N43" i="37"/>
  <c r="S47" i="37"/>
  <c r="K47" i="37"/>
  <c r="P47" i="37"/>
  <c r="Q47" i="37" s="1"/>
  <c r="N50" i="37"/>
  <c r="P56" i="37"/>
  <c r="U56" i="37" s="1"/>
  <c r="O56" i="37"/>
  <c r="M62" i="37"/>
  <c r="F62" i="37"/>
  <c r="J65" i="37"/>
  <c r="K65" i="37"/>
  <c r="M66" i="37"/>
  <c r="F66" i="37"/>
  <c r="S68" i="37"/>
  <c r="N73" i="37"/>
  <c r="S73" i="37" s="1"/>
  <c r="P74" i="37"/>
  <c r="U74" i="37" s="1"/>
  <c r="J7" i="37"/>
  <c r="F9" i="37"/>
  <c r="S10" i="37"/>
  <c r="M11" i="37"/>
  <c r="K12" i="37"/>
  <c r="U12" i="37" s="1"/>
  <c r="F14" i="37"/>
  <c r="K14" i="37"/>
  <c r="J15" i="37"/>
  <c r="F17" i="37"/>
  <c r="P17" i="37"/>
  <c r="U17" i="37" s="1"/>
  <c r="S18" i="37"/>
  <c r="M19" i="37"/>
  <c r="K20" i="37"/>
  <c r="U20" i="37" s="1"/>
  <c r="F22" i="37"/>
  <c r="K22" i="37"/>
  <c r="J23" i="37"/>
  <c r="P24" i="37"/>
  <c r="Q24" i="37" s="1"/>
  <c r="J30" i="37"/>
  <c r="K33" i="37"/>
  <c r="J34" i="37"/>
  <c r="S34" i="37"/>
  <c r="K37" i="37"/>
  <c r="J38" i="37"/>
  <c r="J41" i="37"/>
  <c r="P42" i="37"/>
  <c r="O42" i="37"/>
  <c r="F43" i="37"/>
  <c r="K44" i="37"/>
  <c r="J44" i="37"/>
  <c r="J47" i="37"/>
  <c r="T47" i="37" s="1"/>
  <c r="P48" i="37"/>
  <c r="O48" i="37"/>
  <c r="T48" i="37" s="1"/>
  <c r="F49" i="37"/>
  <c r="F50" i="37"/>
  <c r="K51" i="37"/>
  <c r="J51" i="37"/>
  <c r="S51" i="37"/>
  <c r="K53" i="37"/>
  <c r="J53" i="37"/>
  <c r="S56" i="37"/>
  <c r="O61" i="37"/>
  <c r="Q61" i="37" s="1"/>
  <c r="S61" i="37"/>
  <c r="P75" i="37"/>
  <c r="Q75" i="37" s="1"/>
  <c r="T77" i="37"/>
  <c r="K25" i="37"/>
  <c r="J32" i="37"/>
  <c r="J36" i="37"/>
  <c r="S36" i="37"/>
  <c r="K52" i="37"/>
  <c r="J52" i="37"/>
  <c r="K11" i="37"/>
  <c r="L11" i="37" s="1"/>
  <c r="K19" i="37"/>
  <c r="S24" i="37"/>
  <c r="K24" i="37"/>
  <c r="J24" i="37"/>
  <c r="J31" i="37"/>
  <c r="J35" i="37"/>
  <c r="S35" i="37"/>
  <c r="J39" i="37"/>
  <c r="S39" i="37"/>
  <c r="M53" i="37"/>
  <c r="S59" i="37"/>
  <c r="J59" i="37"/>
  <c r="K59" i="37"/>
  <c r="U59" i="37" s="1"/>
  <c r="K63" i="37"/>
  <c r="J63" i="37"/>
  <c r="P70" i="37"/>
  <c r="U70" i="37" s="1"/>
  <c r="O70" i="37"/>
  <c r="S75" i="37"/>
  <c r="K75" i="37"/>
  <c r="J75" i="37"/>
  <c r="T75" i="37" s="1"/>
  <c r="P76" i="37"/>
  <c r="Q76" i="37" s="1"/>
  <c r="S76" i="37"/>
  <c r="K29" i="37"/>
  <c r="K45" i="37"/>
  <c r="K54" i="37"/>
  <c r="K57" i="37"/>
  <c r="S57" i="37"/>
  <c r="P63" i="37"/>
  <c r="Q63" i="37" s="1"/>
  <c r="J66" i="37"/>
  <c r="M67" i="37"/>
  <c r="F67" i="37"/>
  <c r="S69" i="37"/>
  <c r="K69" i="37"/>
  <c r="O79" i="37"/>
  <c r="P79" i="37"/>
  <c r="P80" i="37"/>
  <c r="O80" i="37"/>
  <c r="K46" i="37"/>
  <c r="J56" i="37"/>
  <c r="L56" i="37" s="1"/>
  <c r="M58" i="37"/>
  <c r="O59" i="37"/>
  <c r="Q59" i="37" s="1"/>
  <c r="J64" i="37"/>
  <c r="S64" i="37"/>
  <c r="J67" i="37"/>
  <c r="J68" i="37"/>
  <c r="K73" i="37"/>
  <c r="J73" i="37"/>
  <c r="S71" i="37"/>
  <c r="K71" i="37"/>
  <c r="S79" i="37"/>
  <c r="K79" i="37"/>
  <c r="S77" i="37"/>
  <c r="K77" i="37"/>
  <c r="S33" i="36"/>
  <c r="S54" i="36"/>
  <c r="O64" i="36"/>
  <c r="P64" i="36"/>
  <c r="S64" i="36"/>
  <c r="O22" i="36"/>
  <c r="T22" i="36" s="1"/>
  <c r="P22" i="36"/>
  <c r="S37" i="36"/>
  <c r="O37" i="36"/>
  <c r="O14" i="36"/>
  <c r="Q14" i="36" s="1"/>
  <c r="K41" i="36"/>
  <c r="L41" i="36" s="1"/>
  <c r="K46" i="36"/>
  <c r="L46" i="36" s="1"/>
  <c r="S55" i="36"/>
  <c r="S70" i="36"/>
  <c r="P71" i="36"/>
  <c r="Q71" i="36" s="1"/>
  <c r="J8" i="36"/>
  <c r="L8" i="36" s="1"/>
  <c r="J15" i="36"/>
  <c r="L15" i="36" s="1"/>
  <c r="K16" i="36"/>
  <c r="L16" i="36" s="1"/>
  <c r="S18" i="36"/>
  <c r="J19" i="36"/>
  <c r="L19" i="36" s="1"/>
  <c r="K25" i="36"/>
  <c r="L25" i="36" s="1"/>
  <c r="J31" i="36"/>
  <c r="L31" i="36" s="1"/>
  <c r="J32" i="36"/>
  <c r="L32" i="36" s="1"/>
  <c r="J34" i="36"/>
  <c r="T34" i="36" s="1"/>
  <c r="J38" i="36"/>
  <c r="L38" i="36" s="1"/>
  <c r="K47" i="36"/>
  <c r="L47" i="36" s="1"/>
  <c r="J49" i="36"/>
  <c r="O49" i="36"/>
  <c r="J64" i="36"/>
  <c r="K70" i="36"/>
  <c r="U70" i="36" s="1"/>
  <c r="K71" i="36"/>
  <c r="L71" i="36" s="1"/>
  <c r="S71" i="36"/>
  <c r="K75" i="36"/>
  <c r="L75" i="36" s="1"/>
  <c r="K76" i="36"/>
  <c r="L76" i="36" s="1"/>
  <c r="O77" i="36"/>
  <c r="Q77" i="36" s="1"/>
  <c r="T39" i="36"/>
  <c r="T71" i="36"/>
  <c r="J30" i="36"/>
  <c r="J33" i="36"/>
  <c r="L33" i="36" s="1"/>
  <c r="J54" i="36"/>
  <c r="L54" i="36" s="1"/>
  <c r="J56" i="36"/>
  <c r="L56" i="36" s="1"/>
  <c r="O69" i="36"/>
  <c r="Q69" i="36" s="1"/>
  <c r="P19" i="36"/>
  <c r="U19" i="36" s="1"/>
  <c r="O19" i="36"/>
  <c r="S19" i="36"/>
  <c r="P26" i="36"/>
  <c r="O26" i="36"/>
  <c r="T26" i="36" s="1"/>
  <c r="S26" i="36"/>
  <c r="P43" i="36"/>
  <c r="U43" i="36" s="1"/>
  <c r="O43" i="36"/>
  <c r="O7" i="36"/>
  <c r="T7" i="36" s="1"/>
  <c r="M8" i="36"/>
  <c r="O10" i="36"/>
  <c r="J12" i="36"/>
  <c r="K13" i="36"/>
  <c r="O15" i="36"/>
  <c r="M16" i="36"/>
  <c r="O18" i="36"/>
  <c r="J20" i="36"/>
  <c r="L20" i="36" s="1"/>
  <c r="K21" i="36"/>
  <c r="S22" i="36"/>
  <c r="N23" i="36"/>
  <c r="K24" i="36"/>
  <c r="F26" i="36"/>
  <c r="J29" i="36"/>
  <c r="P30" i="36"/>
  <c r="N31" i="36"/>
  <c r="O33" i="36"/>
  <c r="F35" i="36"/>
  <c r="M36" i="36"/>
  <c r="F36" i="36"/>
  <c r="S42" i="36"/>
  <c r="N45" i="36"/>
  <c r="S48" i="36"/>
  <c r="F7" i="36"/>
  <c r="P7" i="36"/>
  <c r="M9" i="36"/>
  <c r="K10" i="36"/>
  <c r="P10" i="36"/>
  <c r="N11" i="36"/>
  <c r="J13" i="36"/>
  <c r="S14" i="36"/>
  <c r="F15" i="36"/>
  <c r="P15" i="36"/>
  <c r="U15" i="36" s="1"/>
  <c r="M17" i="36"/>
  <c r="K18" i="36"/>
  <c r="P18" i="36"/>
  <c r="J21" i="36"/>
  <c r="J24" i="36"/>
  <c r="S25" i="36"/>
  <c r="K29" i="36"/>
  <c r="F31" i="36"/>
  <c r="F34" i="36"/>
  <c r="S34" i="36"/>
  <c r="J43" i="36"/>
  <c r="S43" i="36"/>
  <c r="M50" i="36"/>
  <c r="F51" i="36"/>
  <c r="M51" i="36"/>
  <c r="N52" i="36"/>
  <c r="S52" i="36" s="1"/>
  <c r="P54" i="36"/>
  <c r="U54" i="36" s="1"/>
  <c r="O54" i="36"/>
  <c r="K9" i="36"/>
  <c r="K17" i="36"/>
  <c r="J27" i="36"/>
  <c r="M38" i="36"/>
  <c r="F38" i="36"/>
  <c r="P39" i="36"/>
  <c r="Q39" i="36" s="1"/>
  <c r="S39" i="36"/>
  <c r="S7" i="36"/>
  <c r="J9" i="36"/>
  <c r="F11" i="36"/>
  <c r="M13" i="36"/>
  <c r="K14" i="36"/>
  <c r="U14" i="36" s="1"/>
  <c r="J17" i="36"/>
  <c r="F19" i="36"/>
  <c r="M21" i="36"/>
  <c r="K22" i="36"/>
  <c r="F23" i="36"/>
  <c r="T25" i="36"/>
  <c r="P25" i="36"/>
  <c r="K27" i="36"/>
  <c r="M28" i="36"/>
  <c r="M32" i="36"/>
  <c r="F32" i="36"/>
  <c r="P34" i="36"/>
  <c r="Q34" i="36" s="1"/>
  <c r="N35" i="36"/>
  <c r="P42" i="36"/>
  <c r="P48" i="36"/>
  <c r="K51" i="36"/>
  <c r="J51" i="36"/>
  <c r="K53" i="36"/>
  <c r="J53" i="36"/>
  <c r="K72" i="36"/>
  <c r="J78" i="36"/>
  <c r="I81" i="36"/>
  <c r="K28" i="36"/>
  <c r="U33" i="36"/>
  <c r="P37" i="36"/>
  <c r="P49" i="36"/>
  <c r="K58" i="36"/>
  <c r="L58" i="36" s="1"/>
  <c r="O60" i="36"/>
  <c r="Q60" i="36" s="1"/>
  <c r="O61" i="36"/>
  <c r="Q61" i="36" s="1"/>
  <c r="K62" i="36"/>
  <c r="M66" i="36"/>
  <c r="F66" i="36"/>
  <c r="J72" i="36"/>
  <c r="P74" i="36"/>
  <c r="O74" i="36"/>
  <c r="K78" i="36"/>
  <c r="S78" i="36"/>
  <c r="N79" i="36"/>
  <c r="O80" i="36"/>
  <c r="P80" i="36"/>
  <c r="P56" i="36"/>
  <c r="U56" i="36" s="1"/>
  <c r="O56" i="36"/>
  <c r="K61" i="36"/>
  <c r="U61" i="36" s="1"/>
  <c r="N65" i="36"/>
  <c r="K68" i="36"/>
  <c r="U68" i="36" s="1"/>
  <c r="S68" i="36"/>
  <c r="J74" i="36"/>
  <c r="N76" i="36"/>
  <c r="S76" i="36" s="1"/>
  <c r="J77" i="36"/>
  <c r="S77" i="36"/>
  <c r="K77" i="36"/>
  <c r="U77" i="36" s="1"/>
  <c r="K80" i="36"/>
  <c r="J80" i="36"/>
  <c r="K44" i="36"/>
  <c r="L44" i="36" s="1"/>
  <c r="K52" i="36"/>
  <c r="L52" i="36" s="1"/>
  <c r="K55" i="36"/>
  <c r="S57" i="36"/>
  <c r="J57" i="36"/>
  <c r="T57" i="36" s="1"/>
  <c r="J61" i="36"/>
  <c r="S61" i="36"/>
  <c r="O63" i="36"/>
  <c r="P63" i="36"/>
  <c r="U63" i="36" s="1"/>
  <c r="F65" i="36"/>
  <c r="J68" i="36"/>
  <c r="J69" i="36"/>
  <c r="K69" i="36"/>
  <c r="U69" i="36" s="1"/>
  <c r="J70" i="36"/>
  <c r="O70" i="36"/>
  <c r="Q70" i="36" s="1"/>
  <c r="N72" i="36"/>
  <c r="S72" i="36" s="1"/>
  <c r="J73" i="36"/>
  <c r="K73" i="36"/>
  <c r="U73" i="36" s="1"/>
  <c r="S73" i="36"/>
  <c r="K74" i="36"/>
  <c r="S74" i="36"/>
  <c r="N75" i="36"/>
  <c r="P78" i="36"/>
  <c r="O78" i="36"/>
  <c r="M62" i="36"/>
  <c r="S63" i="36"/>
  <c r="J63" i="36"/>
  <c r="O15" i="35"/>
  <c r="P15" i="35"/>
  <c r="U15" i="35" s="1"/>
  <c r="O28" i="35"/>
  <c r="S28" i="35"/>
  <c r="P28" i="35"/>
  <c r="U28" i="35" s="1"/>
  <c r="S44" i="35"/>
  <c r="J7" i="35"/>
  <c r="L7" i="35" s="1"/>
  <c r="P18" i="35"/>
  <c r="Q18" i="35" s="1"/>
  <c r="J19" i="35"/>
  <c r="L19" i="35" s="1"/>
  <c r="K23" i="35"/>
  <c r="L23" i="35" s="1"/>
  <c r="J44" i="35"/>
  <c r="T44" i="35" s="1"/>
  <c r="O50" i="35"/>
  <c r="Q50" i="35" s="1"/>
  <c r="K64" i="35"/>
  <c r="L64" i="35" s="1"/>
  <c r="J65" i="35"/>
  <c r="L65" i="35" s="1"/>
  <c r="J72" i="35"/>
  <c r="L72" i="35" s="1"/>
  <c r="K79" i="35"/>
  <c r="L79" i="35" s="1"/>
  <c r="T14" i="35"/>
  <c r="T18" i="35"/>
  <c r="P66" i="35"/>
  <c r="Q66" i="35" s="1"/>
  <c r="S23" i="35"/>
  <c r="S61" i="35"/>
  <c r="S66" i="35"/>
  <c r="P12" i="35"/>
  <c r="U12" i="35" s="1"/>
  <c r="O12" i="35"/>
  <c r="O19" i="35"/>
  <c r="S19" i="35"/>
  <c r="P19" i="35"/>
  <c r="U19" i="35" s="1"/>
  <c r="N16" i="35"/>
  <c r="S16" i="35" s="1"/>
  <c r="N8" i="35"/>
  <c r="S8" i="35" s="1"/>
  <c r="P45" i="35"/>
  <c r="U45" i="35" s="1"/>
  <c r="O45" i="35"/>
  <c r="K9" i="35"/>
  <c r="O11" i="35"/>
  <c r="J16" i="35"/>
  <c r="L16" i="35" s="1"/>
  <c r="K17" i="35"/>
  <c r="S7" i="35"/>
  <c r="F8" i="35"/>
  <c r="J9" i="35"/>
  <c r="S10" i="35"/>
  <c r="F11" i="35"/>
  <c r="P11" i="35"/>
  <c r="U11" i="35" s="1"/>
  <c r="S12" i="35"/>
  <c r="M13" i="35"/>
  <c r="K14" i="35"/>
  <c r="P14" i="35"/>
  <c r="Q14" i="35" s="1"/>
  <c r="S15" i="35"/>
  <c r="F16" i="35"/>
  <c r="J17" i="35"/>
  <c r="S18" i="35"/>
  <c r="F19" i="35"/>
  <c r="N20" i="35"/>
  <c r="S20" i="35" s="1"/>
  <c r="M21" i="35"/>
  <c r="O24" i="35"/>
  <c r="J25" i="35"/>
  <c r="N27" i="35"/>
  <c r="N29" i="35"/>
  <c r="K30" i="35"/>
  <c r="J33" i="35"/>
  <c r="O49" i="35"/>
  <c r="P49" i="35"/>
  <c r="S54" i="35"/>
  <c r="K54" i="35"/>
  <c r="J54" i="35"/>
  <c r="F62" i="35"/>
  <c r="M62" i="35"/>
  <c r="N67" i="35"/>
  <c r="N72" i="35"/>
  <c r="S72" i="35" s="1"/>
  <c r="O7" i="35"/>
  <c r="J12" i="35"/>
  <c r="L12" i="35" s="1"/>
  <c r="K13" i="35"/>
  <c r="L13" i="35" s="1"/>
  <c r="J20" i="35"/>
  <c r="L20" i="35" s="1"/>
  <c r="K21" i="35"/>
  <c r="L21" i="35" s="1"/>
  <c r="T23" i="35"/>
  <c r="P23" i="35"/>
  <c r="Q23" i="35" s="1"/>
  <c r="P24" i="35"/>
  <c r="U24" i="35" s="1"/>
  <c r="K25" i="35"/>
  <c r="M26" i="35"/>
  <c r="J30" i="35"/>
  <c r="K35" i="35"/>
  <c r="J35" i="35"/>
  <c r="O37" i="35"/>
  <c r="P37" i="35"/>
  <c r="N38" i="35"/>
  <c r="S38" i="35" s="1"/>
  <c r="P44" i="35"/>
  <c r="Q44" i="35" s="1"/>
  <c r="J47" i="35"/>
  <c r="L47" i="35" s="1"/>
  <c r="S49" i="35"/>
  <c r="K49" i="35"/>
  <c r="J49" i="35"/>
  <c r="O57" i="35"/>
  <c r="P57" i="35"/>
  <c r="U57" i="35" s="1"/>
  <c r="O64" i="35"/>
  <c r="T64" i="35" s="1"/>
  <c r="S64" i="35"/>
  <c r="P65" i="35"/>
  <c r="U65" i="35" s="1"/>
  <c r="O65" i="35"/>
  <c r="S65" i="35"/>
  <c r="U7" i="35"/>
  <c r="S14" i="35"/>
  <c r="K22" i="35"/>
  <c r="L22" i="35" s="1"/>
  <c r="J27" i="35"/>
  <c r="K31" i="35"/>
  <c r="J31" i="35"/>
  <c r="S37" i="35"/>
  <c r="K37" i="35"/>
  <c r="J37" i="35"/>
  <c r="P40" i="35"/>
  <c r="U40" i="35" s="1"/>
  <c r="O40" i="35"/>
  <c r="N43" i="35"/>
  <c r="J46" i="35"/>
  <c r="M51" i="35"/>
  <c r="F51" i="35"/>
  <c r="O55" i="35"/>
  <c r="P55" i="35"/>
  <c r="U55" i="35" s="1"/>
  <c r="S55" i="35"/>
  <c r="K60" i="35"/>
  <c r="U60" i="35" s="1"/>
  <c r="S60" i="35"/>
  <c r="J60" i="35"/>
  <c r="J73" i="35"/>
  <c r="S73" i="35"/>
  <c r="K73" i="35"/>
  <c r="U73" i="35" s="1"/>
  <c r="J74" i="35"/>
  <c r="S74" i="35"/>
  <c r="K74" i="35"/>
  <c r="J8" i="35"/>
  <c r="P25" i="35"/>
  <c r="O25" i="35"/>
  <c r="S33" i="35"/>
  <c r="K33" i="35"/>
  <c r="O33" i="35"/>
  <c r="P33" i="35"/>
  <c r="N34" i="35"/>
  <c r="K39" i="35"/>
  <c r="J39" i="35"/>
  <c r="J41" i="35"/>
  <c r="J45" i="35"/>
  <c r="S45" i="35"/>
  <c r="K46" i="35"/>
  <c r="J50" i="35"/>
  <c r="K50" i="35"/>
  <c r="U50" i="35" s="1"/>
  <c r="S50" i="35"/>
  <c r="M52" i="35"/>
  <c r="F52" i="35"/>
  <c r="P53" i="35"/>
  <c r="U53" i="35" s="1"/>
  <c r="S53" i="35"/>
  <c r="O54" i="35"/>
  <c r="P54" i="35"/>
  <c r="O60" i="35"/>
  <c r="Q60" i="35" s="1"/>
  <c r="J70" i="35"/>
  <c r="S70" i="35"/>
  <c r="K70" i="35"/>
  <c r="J78" i="35"/>
  <c r="I81" i="35"/>
  <c r="K26" i="35"/>
  <c r="K32" i="35"/>
  <c r="K36" i="35"/>
  <c r="L36" i="35" s="1"/>
  <c r="K42" i="35"/>
  <c r="L42" i="35" s="1"/>
  <c r="M46" i="35"/>
  <c r="M47" i="35"/>
  <c r="J62" i="35"/>
  <c r="L62" i="35" s="1"/>
  <c r="S63" i="35"/>
  <c r="J63" i="35"/>
  <c r="T63" i="35" s="1"/>
  <c r="J69" i="35"/>
  <c r="K69" i="35"/>
  <c r="U69" i="35" s="1"/>
  <c r="S69" i="35"/>
  <c r="N71" i="35"/>
  <c r="P74" i="35"/>
  <c r="O74" i="35"/>
  <c r="N76" i="35"/>
  <c r="J77" i="35"/>
  <c r="K77" i="35"/>
  <c r="U77" i="35" s="1"/>
  <c r="S77" i="35"/>
  <c r="K78" i="35"/>
  <c r="S78" i="35"/>
  <c r="N79" i="35"/>
  <c r="O80" i="35"/>
  <c r="P80" i="35"/>
  <c r="K80" i="35"/>
  <c r="J80" i="35"/>
  <c r="K34" i="35"/>
  <c r="L34" i="35" s="1"/>
  <c r="K38" i="35"/>
  <c r="M41" i="35"/>
  <c r="K48" i="35"/>
  <c r="K56" i="35"/>
  <c r="U56" i="35" s="1"/>
  <c r="P61" i="35"/>
  <c r="U61" i="35" s="1"/>
  <c r="O61" i="35"/>
  <c r="K68" i="35"/>
  <c r="U68" i="35" s="1"/>
  <c r="S68" i="35"/>
  <c r="J68" i="35"/>
  <c r="P70" i="35"/>
  <c r="O70" i="35"/>
  <c r="N75" i="35"/>
  <c r="P78" i="35"/>
  <c r="O78" i="35"/>
  <c r="S57" i="35"/>
  <c r="J57" i="35"/>
  <c r="K58" i="35"/>
  <c r="L58" i="35" s="1"/>
  <c r="P75" i="34"/>
  <c r="U75" i="34" s="1"/>
  <c r="O75" i="34"/>
  <c r="S75" i="34"/>
  <c r="J12" i="34"/>
  <c r="J20" i="34"/>
  <c r="J53" i="34"/>
  <c r="L53" i="34" s="1"/>
  <c r="J71" i="34"/>
  <c r="K12" i="34"/>
  <c r="K20" i="34"/>
  <c r="J50" i="34"/>
  <c r="L50" i="34" s="1"/>
  <c r="K51" i="34"/>
  <c r="L51" i="34" s="1"/>
  <c r="K57" i="34"/>
  <c r="U57" i="34" s="1"/>
  <c r="S57" i="34"/>
  <c r="K63" i="34"/>
  <c r="U63" i="34" s="1"/>
  <c r="K71" i="34"/>
  <c r="U71" i="34" s="1"/>
  <c r="J73" i="34"/>
  <c r="K79" i="34"/>
  <c r="U79" i="34" s="1"/>
  <c r="S79" i="34"/>
  <c r="S59" i="34"/>
  <c r="S47" i="34"/>
  <c r="N54" i="34"/>
  <c r="S54" i="34" s="1"/>
  <c r="J59" i="34"/>
  <c r="L59" i="34" s="1"/>
  <c r="J63" i="34"/>
  <c r="O71" i="34"/>
  <c r="Q71" i="34" s="1"/>
  <c r="K9" i="34"/>
  <c r="L9" i="34" s="1"/>
  <c r="K17" i="34"/>
  <c r="L17" i="34" s="1"/>
  <c r="K56" i="34"/>
  <c r="S64" i="34"/>
  <c r="K73" i="34"/>
  <c r="J52" i="34"/>
  <c r="L52" i="34" s="1"/>
  <c r="O69" i="34"/>
  <c r="Q69" i="34" s="1"/>
  <c r="N73" i="34"/>
  <c r="O79" i="34"/>
  <c r="T79" i="34" s="1"/>
  <c r="N13" i="34"/>
  <c r="F14" i="34"/>
  <c r="M14" i="34"/>
  <c r="J23" i="34"/>
  <c r="K23" i="34"/>
  <c r="F25" i="34"/>
  <c r="M25" i="34"/>
  <c r="M31" i="34"/>
  <c r="F31" i="34"/>
  <c r="P11" i="34"/>
  <c r="O11" i="34"/>
  <c r="N7" i="34"/>
  <c r="S7" i="34" s="1"/>
  <c r="N9" i="34"/>
  <c r="F10" i="34"/>
  <c r="M10" i="34"/>
  <c r="J19" i="34"/>
  <c r="S19" i="34"/>
  <c r="K19" i="34"/>
  <c r="N20" i="34"/>
  <c r="M32" i="34"/>
  <c r="F32" i="34"/>
  <c r="O40" i="34"/>
  <c r="P40" i="34"/>
  <c r="G81" i="34"/>
  <c r="J15" i="34"/>
  <c r="S15" i="34"/>
  <c r="K15" i="34"/>
  <c r="N16" i="34"/>
  <c r="P19" i="34"/>
  <c r="O19" i="34"/>
  <c r="N21" i="34"/>
  <c r="F22" i="34"/>
  <c r="M22" i="34"/>
  <c r="N24" i="34"/>
  <c r="J26" i="34"/>
  <c r="K26" i="34"/>
  <c r="S26" i="34"/>
  <c r="F28" i="34"/>
  <c r="M28" i="34"/>
  <c r="K29" i="34"/>
  <c r="J29" i="34"/>
  <c r="J48" i="34"/>
  <c r="S48" i="34"/>
  <c r="K48" i="34"/>
  <c r="N8" i="34"/>
  <c r="I81" i="34"/>
  <c r="J7" i="34"/>
  <c r="K7" i="34"/>
  <c r="J11" i="34"/>
  <c r="S11" i="34"/>
  <c r="K11" i="34"/>
  <c r="N12" i="34"/>
  <c r="P15" i="34"/>
  <c r="O15" i="34"/>
  <c r="N17" i="34"/>
  <c r="F18" i="34"/>
  <c r="M18" i="34"/>
  <c r="N67" i="34"/>
  <c r="S67" i="34" s="1"/>
  <c r="K25" i="34"/>
  <c r="J32" i="34"/>
  <c r="J34" i="34"/>
  <c r="K34" i="34"/>
  <c r="J42" i="34"/>
  <c r="K42" i="34"/>
  <c r="N43" i="34"/>
  <c r="N44" i="34"/>
  <c r="F45" i="34"/>
  <c r="M45" i="34"/>
  <c r="O47" i="34"/>
  <c r="T47" i="34" s="1"/>
  <c r="P47" i="34"/>
  <c r="J49" i="34"/>
  <c r="K49" i="34"/>
  <c r="N50" i="34"/>
  <c r="J74" i="34"/>
  <c r="S74" i="34"/>
  <c r="K74" i="34"/>
  <c r="J36" i="34"/>
  <c r="K36" i="34"/>
  <c r="J38" i="34"/>
  <c r="K38" i="34"/>
  <c r="S40" i="34"/>
  <c r="J40" i="34"/>
  <c r="K40" i="34"/>
  <c r="N51" i="34"/>
  <c r="F52" i="34"/>
  <c r="M52" i="34"/>
  <c r="J54" i="34"/>
  <c r="K54" i="34"/>
  <c r="N76" i="34"/>
  <c r="K10" i="34"/>
  <c r="K14" i="34"/>
  <c r="L14" i="34" s="1"/>
  <c r="K18" i="34"/>
  <c r="K22" i="34"/>
  <c r="L22" i="34" s="1"/>
  <c r="N27" i="34"/>
  <c r="K28" i="34"/>
  <c r="S30" i="34"/>
  <c r="J33" i="34"/>
  <c r="K33" i="34"/>
  <c r="J35" i="34"/>
  <c r="K35" i="34"/>
  <c r="J37" i="34"/>
  <c r="K37" i="34"/>
  <c r="J39" i="34"/>
  <c r="K39" i="34"/>
  <c r="P48" i="34"/>
  <c r="O48" i="34"/>
  <c r="F53" i="34"/>
  <c r="M53" i="34"/>
  <c r="N65" i="34"/>
  <c r="S65" i="34" s="1"/>
  <c r="O60" i="34"/>
  <c r="P60" i="34"/>
  <c r="U69" i="34"/>
  <c r="J70" i="34"/>
  <c r="S70" i="34"/>
  <c r="K70" i="34"/>
  <c r="P72" i="34"/>
  <c r="O72" i="34"/>
  <c r="J78" i="34"/>
  <c r="S78" i="34"/>
  <c r="K78" i="34"/>
  <c r="F43" i="34"/>
  <c r="S55" i="34"/>
  <c r="J55" i="34"/>
  <c r="K55" i="34"/>
  <c r="J62" i="34"/>
  <c r="K62" i="34"/>
  <c r="P70" i="34"/>
  <c r="O70" i="34"/>
  <c r="J76" i="34"/>
  <c r="K76" i="34"/>
  <c r="P78" i="34"/>
  <c r="O78" i="34"/>
  <c r="K41" i="34"/>
  <c r="K45" i="34"/>
  <c r="K46" i="34"/>
  <c r="K47" i="34"/>
  <c r="O55" i="34"/>
  <c r="P55" i="34"/>
  <c r="N58" i="34"/>
  <c r="S60" i="34"/>
  <c r="J60" i="34"/>
  <c r="K60" i="34"/>
  <c r="O64" i="34"/>
  <c r="P64" i="34"/>
  <c r="N66" i="34"/>
  <c r="S69" i="34"/>
  <c r="J72" i="34"/>
  <c r="S72" i="34"/>
  <c r="K72" i="34"/>
  <c r="P74" i="34"/>
  <c r="O74" i="34"/>
  <c r="J56" i="34"/>
  <c r="J61" i="34"/>
  <c r="O61" i="34"/>
  <c r="Q61" i="34" s="1"/>
  <c r="S61" i="34"/>
  <c r="F65" i="34"/>
  <c r="F66" i="34"/>
  <c r="F67" i="34"/>
  <c r="J68" i="34"/>
  <c r="S68" i="34"/>
  <c r="J80" i="34"/>
  <c r="L80" i="34" s="1"/>
  <c r="N80" i="34"/>
  <c r="J69" i="34"/>
  <c r="K64" i="34"/>
  <c r="L64" i="34" s="1"/>
  <c r="K65" i="34"/>
  <c r="L65" i="34" s="1"/>
  <c r="K66" i="34"/>
  <c r="L66" i="34" s="1"/>
  <c r="K67" i="34"/>
  <c r="L67" i="34" s="1"/>
  <c r="T14" i="36" l="1"/>
  <c r="P49" i="34"/>
  <c r="Q49" i="34" s="1"/>
  <c r="P35" i="35"/>
  <c r="Q35" i="35" s="1"/>
  <c r="S35" i="35"/>
  <c r="L61" i="36"/>
  <c r="V61" i="36" s="1"/>
  <c r="S38" i="37"/>
  <c r="L56" i="40"/>
  <c r="V56" i="40" s="1"/>
  <c r="R56" i="40" s="1"/>
  <c r="P52" i="38"/>
  <c r="Q52" i="38" s="1"/>
  <c r="S49" i="34"/>
  <c r="T75" i="34"/>
  <c r="U26" i="36"/>
  <c r="S52" i="38"/>
  <c r="U60" i="38"/>
  <c r="O37" i="34"/>
  <c r="Q37" i="34" s="1"/>
  <c r="P58" i="35"/>
  <c r="Q58" i="35" s="1"/>
  <c r="V58" i="35" s="1"/>
  <c r="P12" i="36"/>
  <c r="U12" i="36" s="1"/>
  <c r="S21" i="37"/>
  <c r="P46" i="37"/>
  <c r="Q46" i="37" s="1"/>
  <c r="Q29" i="39"/>
  <c r="V29" i="39" s="1"/>
  <c r="T49" i="40"/>
  <c r="O12" i="36"/>
  <c r="T12" i="36" s="1"/>
  <c r="O23" i="38"/>
  <c r="T23" i="38" s="1"/>
  <c r="T19" i="40"/>
  <c r="L53" i="35"/>
  <c r="U25" i="36"/>
  <c r="P38" i="37"/>
  <c r="U38" i="37" s="1"/>
  <c r="P22" i="39"/>
  <c r="U22" i="39" s="1"/>
  <c r="U20" i="38"/>
  <c r="L77" i="34"/>
  <c r="T30" i="34"/>
  <c r="S8" i="37"/>
  <c r="P33" i="37"/>
  <c r="Q33" i="37" s="1"/>
  <c r="S33" i="34"/>
  <c r="P33" i="34"/>
  <c r="Q33" i="34" s="1"/>
  <c r="P53" i="36"/>
  <c r="U53" i="36" s="1"/>
  <c r="O27" i="36"/>
  <c r="T27" i="36" s="1"/>
  <c r="O33" i="38"/>
  <c r="T33" i="38" s="1"/>
  <c r="P32" i="38"/>
  <c r="Q32" i="38" s="1"/>
  <c r="O9" i="38"/>
  <c r="T9" i="38" s="1"/>
  <c r="P20" i="39"/>
  <c r="Q20" i="39" s="1"/>
  <c r="Q49" i="40"/>
  <c r="Q63" i="35"/>
  <c r="S33" i="37"/>
  <c r="P27" i="38"/>
  <c r="U27" i="38" s="1"/>
  <c r="L16" i="38"/>
  <c r="S12" i="39"/>
  <c r="T35" i="37"/>
  <c r="U44" i="38"/>
  <c r="P24" i="39"/>
  <c r="U24" i="39" s="1"/>
  <c r="U44" i="39"/>
  <c r="S35" i="34"/>
  <c r="O15" i="38"/>
  <c r="T15" i="38" s="1"/>
  <c r="U49" i="40"/>
  <c r="S16" i="37"/>
  <c r="P28" i="39"/>
  <c r="U28" i="39" s="1"/>
  <c r="U16" i="40"/>
  <c r="P34" i="38"/>
  <c r="U34" i="38" s="1"/>
  <c r="L80" i="39"/>
  <c r="L58" i="40"/>
  <c r="P46" i="34"/>
  <c r="U46" i="34" s="1"/>
  <c r="U22" i="40"/>
  <c r="U9" i="39"/>
  <c r="O46" i="34"/>
  <c r="S39" i="35"/>
  <c r="P39" i="35"/>
  <c r="U39" i="35" s="1"/>
  <c r="T24" i="35"/>
  <c r="T28" i="35"/>
  <c r="Q49" i="36"/>
  <c r="U42" i="36"/>
  <c r="U7" i="36"/>
  <c r="T37" i="36"/>
  <c r="O43" i="38"/>
  <c r="T43" i="38" s="1"/>
  <c r="L40" i="38"/>
  <c r="T60" i="37"/>
  <c r="S34" i="38"/>
  <c r="O40" i="40"/>
  <c r="T40" i="40" s="1"/>
  <c r="L30" i="34"/>
  <c r="V30" i="34" s="1"/>
  <c r="S58" i="35"/>
  <c r="O45" i="37"/>
  <c r="Q45" i="37" s="1"/>
  <c r="S43" i="38"/>
  <c r="T55" i="39"/>
  <c r="T43" i="40"/>
  <c r="U15" i="40"/>
  <c r="L41" i="39"/>
  <c r="L38" i="38"/>
  <c r="Q26" i="34"/>
  <c r="L77" i="38"/>
  <c r="L37" i="36"/>
  <c r="U30" i="36"/>
  <c r="T70" i="37"/>
  <c r="T29" i="40"/>
  <c r="L13" i="38"/>
  <c r="T69" i="34"/>
  <c r="U26" i="34"/>
  <c r="P32" i="35"/>
  <c r="Q32" i="35" s="1"/>
  <c r="T15" i="35"/>
  <c r="S46" i="37"/>
  <c r="S45" i="37"/>
  <c r="O28" i="37"/>
  <c r="T28" i="37" s="1"/>
  <c r="T55" i="37"/>
  <c r="U16" i="37"/>
  <c r="O16" i="37"/>
  <c r="Q16" i="37" s="1"/>
  <c r="S33" i="38"/>
  <c r="S23" i="38"/>
  <c r="S19" i="38"/>
  <c r="S50" i="39"/>
  <c r="S8" i="39"/>
  <c r="S28" i="39"/>
  <c r="S20" i="39"/>
  <c r="P8" i="39"/>
  <c r="Q8" i="39" s="1"/>
  <c r="T60" i="39"/>
  <c r="S40" i="40"/>
  <c r="S10" i="40"/>
  <c r="P10" i="40"/>
  <c r="Q10" i="40" s="1"/>
  <c r="U59" i="38"/>
  <c r="L79" i="34"/>
  <c r="S32" i="35"/>
  <c r="L30" i="36"/>
  <c r="T26" i="34"/>
  <c r="O44" i="37"/>
  <c r="L76" i="38"/>
  <c r="P31" i="38"/>
  <c r="U31" i="38" s="1"/>
  <c r="P50" i="39"/>
  <c r="Q50" i="39" s="1"/>
  <c r="S24" i="39"/>
  <c r="S51" i="39"/>
  <c r="U14" i="39"/>
  <c r="L28" i="40"/>
  <c r="V28" i="40" s="1"/>
  <c r="T8" i="40"/>
  <c r="T10" i="40"/>
  <c r="U77" i="34"/>
  <c r="Q15" i="36"/>
  <c r="V15" i="36" s="1"/>
  <c r="L45" i="40"/>
  <c r="Q55" i="34"/>
  <c r="T59" i="34"/>
  <c r="Q72" i="34"/>
  <c r="Q57" i="38"/>
  <c r="U61" i="39"/>
  <c r="L72" i="39"/>
  <c r="V72" i="39" s="1"/>
  <c r="U68" i="34"/>
  <c r="L37" i="39"/>
  <c r="O12" i="38"/>
  <c r="T12" i="38" s="1"/>
  <c r="L36" i="34"/>
  <c r="L65" i="37"/>
  <c r="Q56" i="37"/>
  <c r="V56" i="37" s="1"/>
  <c r="T28" i="40"/>
  <c r="Q80" i="38"/>
  <c r="P58" i="36"/>
  <c r="Q58" i="36" s="1"/>
  <c r="V58" i="36" s="1"/>
  <c r="U22" i="36"/>
  <c r="O53" i="36"/>
  <c r="O67" i="36"/>
  <c r="T67" i="36" s="1"/>
  <c r="P44" i="37"/>
  <c r="U44" i="37" s="1"/>
  <c r="T41" i="37"/>
  <c r="S41" i="37"/>
  <c r="T33" i="37"/>
  <c r="Q51" i="37"/>
  <c r="S32" i="38"/>
  <c r="Q24" i="38"/>
  <c r="V24" i="38" s="1"/>
  <c r="O19" i="38"/>
  <c r="Q19" i="38" s="1"/>
  <c r="O36" i="38"/>
  <c r="T36" i="38" s="1"/>
  <c r="S12" i="38"/>
  <c r="T55" i="38"/>
  <c r="P12" i="39"/>
  <c r="Q12" i="39" s="1"/>
  <c r="U40" i="39"/>
  <c r="T50" i="40"/>
  <c r="S45" i="40"/>
  <c r="P25" i="40"/>
  <c r="U25" i="40" s="1"/>
  <c r="T40" i="36"/>
  <c r="L9" i="40"/>
  <c r="S23" i="34"/>
  <c r="O23" i="34"/>
  <c r="T23" i="34" s="1"/>
  <c r="Q70" i="35"/>
  <c r="Q53" i="35"/>
  <c r="Q28" i="35"/>
  <c r="V28" i="35" s="1"/>
  <c r="T50" i="35"/>
  <c r="T45" i="35"/>
  <c r="T56" i="36"/>
  <c r="L29" i="36"/>
  <c r="S67" i="36"/>
  <c r="Q10" i="37"/>
  <c r="V10" i="37" s="1"/>
  <c r="S36" i="38"/>
  <c r="L43" i="38"/>
  <c r="S11" i="38"/>
  <c r="P11" i="38"/>
  <c r="Q11" i="38" s="1"/>
  <c r="T72" i="38"/>
  <c r="L20" i="39"/>
  <c r="S22" i="39"/>
  <c r="S25" i="40"/>
  <c r="V11" i="40"/>
  <c r="U11" i="40"/>
  <c r="L70" i="40"/>
  <c r="V70" i="40" s="1"/>
  <c r="Q15" i="40"/>
  <c r="Q19" i="34"/>
  <c r="S58" i="36"/>
  <c r="O20" i="36"/>
  <c r="T20" i="36" s="1"/>
  <c r="Q42" i="37"/>
  <c r="V42" i="37" s="1"/>
  <c r="P41" i="37"/>
  <c r="Q41" i="37" s="1"/>
  <c r="L37" i="37"/>
  <c r="U36" i="38"/>
  <c r="O27" i="38"/>
  <c r="T11" i="38"/>
  <c r="U12" i="38"/>
  <c r="Q57" i="37"/>
  <c r="L62" i="39"/>
  <c r="L36" i="36"/>
  <c r="O42" i="34"/>
  <c r="Q42" i="34" s="1"/>
  <c r="O39" i="34"/>
  <c r="Q40" i="34"/>
  <c r="T37" i="35"/>
  <c r="T30" i="35"/>
  <c r="P30" i="35"/>
  <c r="Q30" i="35" s="1"/>
  <c r="L17" i="35"/>
  <c r="S9" i="35"/>
  <c r="L61" i="37"/>
  <c r="V61" i="37" s="1"/>
  <c r="T34" i="37"/>
  <c r="U47" i="37"/>
  <c r="P21" i="37"/>
  <c r="U21" i="37" s="1"/>
  <c r="P25" i="37"/>
  <c r="U25" i="37" s="1"/>
  <c r="T54" i="38"/>
  <c r="P51" i="38"/>
  <c r="U51" i="38" s="1"/>
  <c r="U17" i="39"/>
  <c r="S24" i="40"/>
  <c r="U59" i="36"/>
  <c r="L48" i="36"/>
  <c r="T74" i="38"/>
  <c r="P41" i="34"/>
  <c r="Q41" i="34" s="1"/>
  <c r="P9" i="35"/>
  <c r="Q9" i="35" s="1"/>
  <c r="T19" i="35"/>
  <c r="U74" i="36"/>
  <c r="L78" i="36"/>
  <c r="V39" i="36"/>
  <c r="L27" i="36"/>
  <c r="Q13" i="37"/>
  <c r="V13" i="37" s="1"/>
  <c r="T18" i="37"/>
  <c r="U78" i="37"/>
  <c r="O25" i="37"/>
  <c r="S51" i="38"/>
  <c r="L28" i="38"/>
  <c r="V28" i="38" s="1"/>
  <c r="Q63" i="39"/>
  <c r="Q70" i="39"/>
  <c r="V70" i="39" s="1"/>
  <c r="S27" i="40"/>
  <c r="O24" i="40"/>
  <c r="Q24" i="40" s="1"/>
  <c r="P27" i="40"/>
  <c r="U27" i="40" s="1"/>
  <c r="S29" i="40"/>
  <c r="P29" i="40"/>
  <c r="Q29" i="40" s="1"/>
  <c r="O8" i="37"/>
  <c r="T8" i="37" s="1"/>
  <c r="T57" i="34"/>
  <c r="T45" i="39"/>
  <c r="U60" i="34"/>
  <c r="Q60" i="34"/>
  <c r="S41" i="34"/>
  <c r="U40" i="34"/>
  <c r="P39" i="34"/>
  <c r="U39" i="34" s="1"/>
  <c r="T19" i="34"/>
  <c r="S42" i="34"/>
  <c r="Q15" i="35"/>
  <c r="V15" i="35" s="1"/>
  <c r="S30" i="35"/>
  <c r="T33" i="36"/>
  <c r="Q43" i="36"/>
  <c r="U40" i="37"/>
  <c r="L61" i="38"/>
  <c r="V61" i="38" s="1"/>
  <c r="U49" i="38"/>
  <c r="L12" i="38"/>
  <c r="L49" i="39"/>
  <c r="Q78" i="39"/>
  <c r="V78" i="39" s="1"/>
  <c r="L77" i="40"/>
  <c r="V77" i="40" s="1"/>
  <c r="P30" i="40"/>
  <c r="U30" i="40" s="1"/>
  <c r="U43" i="40"/>
  <c r="P53" i="38"/>
  <c r="Q53" i="38" s="1"/>
  <c r="Q40" i="38"/>
  <c r="Q36" i="37"/>
  <c r="L42" i="36"/>
  <c r="Q8" i="38"/>
  <c r="V8" i="38" s="1"/>
  <c r="L51" i="40"/>
  <c r="V51" i="40" s="1"/>
  <c r="U25" i="39"/>
  <c r="V10" i="35"/>
  <c r="S53" i="38"/>
  <c r="U18" i="35"/>
  <c r="U37" i="34"/>
  <c r="L51" i="35"/>
  <c r="S37" i="34"/>
  <c r="L38" i="34"/>
  <c r="S29" i="34"/>
  <c r="Q78" i="35"/>
  <c r="U66" i="35"/>
  <c r="L63" i="35"/>
  <c r="Q57" i="35"/>
  <c r="T9" i="35"/>
  <c r="L24" i="36"/>
  <c r="L14" i="36"/>
  <c r="V14" i="36" s="1"/>
  <c r="R14" i="36" s="1"/>
  <c r="P20" i="36"/>
  <c r="U20" i="36" s="1"/>
  <c r="Q64" i="36"/>
  <c r="T68" i="37"/>
  <c r="U76" i="37"/>
  <c r="P29" i="37"/>
  <c r="Q29" i="37" s="1"/>
  <c r="Q12" i="37"/>
  <c r="T36" i="37"/>
  <c r="L23" i="37"/>
  <c r="L60" i="37"/>
  <c r="V60" i="37" s="1"/>
  <c r="Q71" i="38"/>
  <c r="L50" i="38"/>
  <c r="Q49" i="38"/>
  <c r="U23" i="38"/>
  <c r="P15" i="38"/>
  <c r="P9" i="38"/>
  <c r="U9" i="38" s="1"/>
  <c r="U49" i="39"/>
  <c r="L45" i="39"/>
  <c r="V45" i="39" s="1"/>
  <c r="Q61" i="39"/>
  <c r="O49" i="39"/>
  <c r="Q49" i="39" s="1"/>
  <c r="U29" i="39"/>
  <c r="T72" i="39"/>
  <c r="U64" i="39"/>
  <c r="Q74" i="39"/>
  <c r="V74" i="39" s="1"/>
  <c r="L73" i="40"/>
  <c r="V73" i="40" s="1"/>
  <c r="L76" i="40"/>
  <c r="V76" i="40" s="1"/>
  <c r="R76" i="40" s="1"/>
  <c r="S46" i="40"/>
  <c r="L27" i="34"/>
  <c r="Q40" i="36"/>
  <c r="V40" i="36" s="1"/>
  <c r="L43" i="34"/>
  <c r="O35" i="34"/>
  <c r="T35" i="34" s="1"/>
  <c r="P29" i="34"/>
  <c r="Q29" i="34" s="1"/>
  <c r="U64" i="35"/>
  <c r="Q25" i="35"/>
  <c r="T73" i="35"/>
  <c r="T40" i="35"/>
  <c r="V59" i="35"/>
  <c r="Q12" i="35"/>
  <c r="V12" i="35" s="1"/>
  <c r="U39" i="36"/>
  <c r="L34" i="36"/>
  <c r="V34" i="36" s="1"/>
  <c r="U71" i="36"/>
  <c r="Q39" i="37"/>
  <c r="S29" i="37"/>
  <c r="U75" i="37"/>
  <c r="U24" i="37"/>
  <c r="U48" i="37"/>
  <c r="S35" i="38"/>
  <c r="O35" i="38"/>
  <c r="Q35" i="38" s="1"/>
  <c r="L9" i="38"/>
  <c r="Q56" i="39"/>
  <c r="S49" i="39"/>
  <c r="O51" i="39"/>
  <c r="T51" i="39" s="1"/>
  <c r="T20" i="39"/>
  <c r="P46" i="40"/>
  <c r="Q46" i="40" s="1"/>
  <c r="T15" i="40"/>
  <c r="P19" i="40"/>
  <c r="U19" i="40" s="1"/>
  <c r="Q59" i="39"/>
  <c r="L66" i="35"/>
  <c r="V66" i="35" s="1"/>
  <c r="T56" i="35"/>
  <c r="T72" i="34"/>
  <c r="U56" i="34"/>
  <c r="L12" i="34"/>
  <c r="L80" i="35"/>
  <c r="T74" i="35"/>
  <c r="T60" i="35"/>
  <c r="U59" i="35"/>
  <c r="U55" i="36"/>
  <c r="L80" i="36"/>
  <c r="T77" i="36"/>
  <c r="Q59" i="36"/>
  <c r="V59" i="36" s="1"/>
  <c r="U37" i="36"/>
  <c r="U48" i="36"/>
  <c r="T54" i="36"/>
  <c r="T19" i="36"/>
  <c r="Q68" i="37"/>
  <c r="O37" i="37"/>
  <c r="Q37" i="37" s="1"/>
  <c r="Q69" i="37"/>
  <c r="Q78" i="37"/>
  <c r="L74" i="38"/>
  <c r="Q79" i="38"/>
  <c r="L69" i="38"/>
  <c r="U35" i="38"/>
  <c r="O20" i="38"/>
  <c r="T20" i="38" s="1"/>
  <c r="L19" i="38"/>
  <c r="U63" i="39"/>
  <c r="Q57" i="39"/>
  <c r="U68" i="39"/>
  <c r="L56" i="39"/>
  <c r="S19" i="40"/>
  <c r="U40" i="38"/>
  <c r="L33" i="39"/>
  <c r="T18" i="39"/>
  <c r="Q55" i="36"/>
  <c r="Q77" i="34"/>
  <c r="P67" i="40"/>
  <c r="U67" i="40" s="1"/>
  <c r="O67" i="40"/>
  <c r="T67" i="40" s="1"/>
  <c r="L20" i="34"/>
  <c r="Q54" i="35"/>
  <c r="L44" i="35"/>
  <c r="V44" i="35" s="1"/>
  <c r="S31" i="35"/>
  <c r="U54" i="35"/>
  <c r="P31" i="35"/>
  <c r="Q31" i="35" s="1"/>
  <c r="T60" i="36"/>
  <c r="P27" i="36"/>
  <c r="U27" i="36" s="1"/>
  <c r="L75" i="37"/>
  <c r="V75" i="37" s="1"/>
  <c r="T39" i="37"/>
  <c r="P28" i="37"/>
  <c r="U9" i="37"/>
  <c r="S37" i="37"/>
  <c r="O26" i="37"/>
  <c r="T26" i="37" s="1"/>
  <c r="T13" i="37"/>
  <c r="L60" i="38"/>
  <c r="V60" i="38" s="1"/>
  <c r="Q74" i="38"/>
  <c r="S31" i="38"/>
  <c r="S20" i="38"/>
  <c r="U8" i="38"/>
  <c r="L40" i="39"/>
  <c r="V40" i="39" s="1"/>
  <c r="L18" i="39"/>
  <c r="V18" i="39" s="1"/>
  <c r="O25" i="39"/>
  <c r="T25" i="39" s="1"/>
  <c r="S16" i="39"/>
  <c r="L55" i="39"/>
  <c r="V55" i="39" s="1"/>
  <c r="Q14" i="39"/>
  <c r="V14" i="39" s="1"/>
  <c r="S30" i="40"/>
  <c r="P45" i="40"/>
  <c r="Q45" i="40" s="1"/>
  <c r="L68" i="40"/>
  <c r="V68" i="40" s="1"/>
  <c r="R68" i="40" s="1"/>
  <c r="U70" i="40"/>
  <c r="Q58" i="40"/>
  <c r="U8" i="37"/>
  <c r="P65" i="40"/>
  <c r="U65" i="40" s="1"/>
  <c r="O65" i="40"/>
  <c r="T65" i="40" s="1"/>
  <c r="P21" i="39"/>
  <c r="U21" i="39" s="1"/>
  <c r="O21" i="39"/>
  <c r="S9" i="39"/>
  <c r="O9" i="39"/>
  <c r="P32" i="37"/>
  <c r="U32" i="37" s="1"/>
  <c r="O32" i="37"/>
  <c r="L55" i="37"/>
  <c r="V55" i="37" s="1"/>
  <c r="T77" i="34"/>
  <c r="L41" i="37"/>
  <c r="T74" i="34"/>
  <c r="L29" i="34"/>
  <c r="T71" i="34"/>
  <c r="Q55" i="35"/>
  <c r="V55" i="35" s="1"/>
  <c r="U64" i="36"/>
  <c r="L60" i="36"/>
  <c r="V60" i="36" s="1"/>
  <c r="Q63" i="36"/>
  <c r="Q33" i="36"/>
  <c r="V33" i="36" s="1"/>
  <c r="T15" i="36"/>
  <c r="Q70" i="37"/>
  <c r="V70" i="37" s="1"/>
  <c r="S26" i="37"/>
  <c r="T38" i="37"/>
  <c r="T76" i="37"/>
  <c r="U68" i="38"/>
  <c r="U57" i="38"/>
  <c r="U64" i="38"/>
  <c r="L56" i="38"/>
  <c r="U37" i="38"/>
  <c r="L65" i="38"/>
  <c r="S25" i="39"/>
  <c r="T70" i="39"/>
  <c r="L61" i="40"/>
  <c r="V61" i="40" s="1"/>
  <c r="R61" i="40" s="1"/>
  <c r="P48" i="40"/>
  <c r="U48" i="40" s="1"/>
  <c r="O48" i="40"/>
  <c r="T48" i="40" s="1"/>
  <c r="O42" i="40"/>
  <c r="P42" i="40"/>
  <c r="U42" i="40" s="1"/>
  <c r="O62" i="40"/>
  <c r="P62" i="40"/>
  <c r="T60" i="34"/>
  <c r="U64" i="34"/>
  <c r="Q79" i="34"/>
  <c r="U72" i="34"/>
  <c r="T40" i="34"/>
  <c r="Q47" i="34"/>
  <c r="U23" i="34"/>
  <c r="Q65" i="35"/>
  <c r="V65" i="35" s="1"/>
  <c r="Q40" i="35"/>
  <c r="V40" i="35" s="1"/>
  <c r="U10" i="35"/>
  <c r="T65" i="35"/>
  <c r="T74" i="36"/>
  <c r="V71" i="36"/>
  <c r="Q7" i="36"/>
  <c r="V7" i="36" s="1"/>
  <c r="T56" i="37"/>
  <c r="L39" i="37"/>
  <c r="U37" i="37"/>
  <c r="Q17" i="37"/>
  <c r="V17" i="37" s="1"/>
  <c r="L40" i="37"/>
  <c r="V40" i="37" s="1"/>
  <c r="Q63" i="38"/>
  <c r="Q56" i="38"/>
  <c r="Q77" i="38"/>
  <c r="T63" i="38"/>
  <c r="T40" i="38"/>
  <c r="Q16" i="38"/>
  <c r="Q37" i="38"/>
  <c r="L67" i="38"/>
  <c r="L60" i="39"/>
  <c r="V60" i="39" s="1"/>
  <c r="U57" i="39"/>
  <c r="U51" i="39"/>
  <c r="T16" i="39"/>
  <c r="P16" i="39"/>
  <c r="Q16" i="39" s="1"/>
  <c r="L64" i="39"/>
  <c r="L17" i="39"/>
  <c r="V17" i="39" s="1"/>
  <c r="U13" i="39"/>
  <c r="T78" i="39"/>
  <c r="L66" i="40"/>
  <c r="Q47" i="40"/>
  <c r="U50" i="40"/>
  <c r="T45" i="40"/>
  <c r="L69" i="40"/>
  <c r="L7" i="40"/>
  <c r="T20" i="40"/>
  <c r="L74" i="40"/>
  <c r="V74" i="40" s="1"/>
  <c r="L43" i="40"/>
  <c r="P31" i="37"/>
  <c r="U31" i="37" s="1"/>
  <c r="O31" i="37"/>
  <c r="T31" i="37" s="1"/>
  <c r="L8" i="40"/>
  <c r="L50" i="40"/>
  <c r="P30" i="37"/>
  <c r="U30" i="37" s="1"/>
  <c r="O30" i="37"/>
  <c r="T30" i="37" s="1"/>
  <c r="N66" i="40"/>
  <c r="L72" i="40"/>
  <c r="V72" i="40" s="1"/>
  <c r="R72" i="40" s="1"/>
  <c r="Q50" i="40"/>
  <c r="U77" i="40"/>
  <c r="Q22" i="40"/>
  <c r="V22" i="40" s="1"/>
  <c r="Q16" i="40"/>
  <c r="V16" i="40" s="1"/>
  <c r="T51" i="40"/>
  <c r="Q41" i="40"/>
  <c r="L29" i="40"/>
  <c r="U78" i="40"/>
  <c r="S78" i="40"/>
  <c r="T74" i="40"/>
  <c r="V44" i="40"/>
  <c r="L54" i="40"/>
  <c r="V54" i="40" s="1"/>
  <c r="R54" i="40" s="1"/>
  <c r="T26" i="40"/>
  <c r="L18" i="40"/>
  <c r="L24" i="40"/>
  <c r="T75" i="40"/>
  <c r="L42" i="40"/>
  <c r="Q20" i="40"/>
  <c r="V20" i="40" s="1"/>
  <c r="M81" i="40"/>
  <c r="U24" i="40"/>
  <c r="L65" i="40"/>
  <c r="L57" i="40"/>
  <c r="V57" i="40" s="1"/>
  <c r="R57" i="40" s="1"/>
  <c r="T73" i="40"/>
  <c r="Q43" i="40"/>
  <c r="L40" i="40"/>
  <c r="L25" i="40"/>
  <c r="V26" i="40"/>
  <c r="O7" i="40"/>
  <c r="T7" i="40" s="1"/>
  <c r="P7" i="40"/>
  <c r="U7" i="40" s="1"/>
  <c r="T47" i="40"/>
  <c r="S69" i="40"/>
  <c r="N14" i="40"/>
  <c r="U75" i="40"/>
  <c r="U71" i="40"/>
  <c r="P17" i="40"/>
  <c r="U17" i="40" s="1"/>
  <c r="O17" i="40"/>
  <c r="P39" i="40"/>
  <c r="U39" i="40" s="1"/>
  <c r="O39" i="40"/>
  <c r="S39" i="40"/>
  <c r="P37" i="40"/>
  <c r="U37" i="40" s="1"/>
  <c r="O37" i="40"/>
  <c r="S37" i="40"/>
  <c r="P35" i="40"/>
  <c r="U35" i="40" s="1"/>
  <c r="O35" i="40"/>
  <c r="S35" i="40"/>
  <c r="P33" i="40"/>
  <c r="U33" i="40" s="1"/>
  <c r="O33" i="40"/>
  <c r="S33" i="40"/>
  <c r="P31" i="40"/>
  <c r="U31" i="40" s="1"/>
  <c r="O31" i="40"/>
  <c r="S31" i="40"/>
  <c r="S67" i="40"/>
  <c r="L71" i="40"/>
  <c r="U73" i="40"/>
  <c r="N53" i="40"/>
  <c r="T41" i="40"/>
  <c r="P13" i="40"/>
  <c r="U13" i="40" s="1"/>
  <c r="O13" i="40"/>
  <c r="K81" i="40"/>
  <c r="U63" i="40"/>
  <c r="T46" i="40"/>
  <c r="N18" i="40"/>
  <c r="L15" i="40"/>
  <c r="Q8" i="40"/>
  <c r="U59" i="40"/>
  <c r="S13" i="40"/>
  <c r="L10" i="40"/>
  <c r="T11" i="40"/>
  <c r="T55" i="40"/>
  <c r="L55" i="40"/>
  <c r="V55" i="40" s="1"/>
  <c r="L67" i="40"/>
  <c r="U79" i="40"/>
  <c r="T79" i="40"/>
  <c r="S12" i="40"/>
  <c r="P12" i="40"/>
  <c r="U12" i="40" s="1"/>
  <c r="O12" i="40"/>
  <c r="T12" i="40" s="1"/>
  <c r="T64" i="40"/>
  <c r="U64" i="40"/>
  <c r="N9" i="40"/>
  <c r="U69" i="40"/>
  <c r="T44" i="40"/>
  <c r="T60" i="40"/>
  <c r="L60" i="40"/>
  <c r="V60" i="40" s="1"/>
  <c r="S79" i="40"/>
  <c r="L64" i="40"/>
  <c r="N52" i="40"/>
  <c r="U47" i="40"/>
  <c r="L47" i="40"/>
  <c r="U41" i="40"/>
  <c r="L41" i="40"/>
  <c r="L48" i="40"/>
  <c r="O23" i="40"/>
  <c r="S23" i="40"/>
  <c r="P23" i="40"/>
  <c r="U23" i="40" s="1"/>
  <c r="S17" i="40"/>
  <c r="T77" i="40"/>
  <c r="L63" i="40"/>
  <c r="V63" i="40" s="1"/>
  <c r="L46" i="40"/>
  <c r="L14" i="40"/>
  <c r="L59" i="40"/>
  <c r="V59" i="40" s="1"/>
  <c r="O21" i="40"/>
  <c r="T21" i="40" s="1"/>
  <c r="P21" i="40"/>
  <c r="U21" i="40" s="1"/>
  <c r="L13" i="40"/>
  <c r="L75" i="40"/>
  <c r="L49" i="40"/>
  <c r="J81" i="40"/>
  <c r="P38" i="40"/>
  <c r="U38" i="40" s="1"/>
  <c r="O38" i="40"/>
  <c r="T38" i="40" s="1"/>
  <c r="S38" i="40"/>
  <c r="P36" i="40"/>
  <c r="U36" i="40" s="1"/>
  <c r="O36" i="40"/>
  <c r="T36" i="40" s="1"/>
  <c r="S36" i="40"/>
  <c r="P34" i="40"/>
  <c r="U34" i="40" s="1"/>
  <c r="O34" i="40"/>
  <c r="T34" i="40" s="1"/>
  <c r="S34" i="40"/>
  <c r="P32" i="40"/>
  <c r="U32" i="40" s="1"/>
  <c r="O32" i="40"/>
  <c r="T32" i="40" s="1"/>
  <c r="S32" i="40"/>
  <c r="T74" i="39"/>
  <c r="Q64" i="39"/>
  <c r="L76" i="39"/>
  <c r="V76" i="39" s="1"/>
  <c r="U55" i="39"/>
  <c r="Q13" i="39"/>
  <c r="L13" i="39"/>
  <c r="T76" i="39"/>
  <c r="U69" i="39"/>
  <c r="U74" i="39"/>
  <c r="U77" i="39"/>
  <c r="L44" i="39"/>
  <c r="V44" i="39" s="1"/>
  <c r="L28" i="39"/>
  <c r="T57" i="39"/>
  <c r="L57" i="39"/>
  <c r="N33" i="39"/>
  <c r="T8" i="39"/>
  <c r="L8" i="39"/>
  <c r="T59" i="39"/>
  <c r="L59" i="39"/>
  <c r="T63" i="39"/>
  <c r="L63" i="39"/>
  <c r="L61" i="39"/>
  <c r="N62" i="39"/>
  <c r="T79" i="39"/>
  <c r="L79" i="39"/>
  <c r="V79" i="39" s="1"/>
  <c r="U71" i="39"/>
  <c r="S67" i="39"/>
  <c r="P67" i="39"/>
  <c r="U67" i="39" s="1"/>
  <c r="O67" i="39"/>
  <c r="S54" i="39"/>
  <c r="L68" i="39"/>
  <c r="V68" i="39" s="1"/>
  <c r="O53" i="39"/>
  <c r="S53" i="39"/>
  <c r="P53" i="39"/>
  <c r="U53" i="39" s="1"/>
  <c r="L43" i="39"/>
  <c r="U75" i="39"/>
  <c r="P52" i="39"/>
  <c r="U52" i="39" s="1"/>
  <c r="O52" i="39"/>
  <c r="S52" i="39"/>
  <c r="T56" i="39"/>
  <c r="L12" i="39"/>
  <c r="T12" i="39"/>
  <c r="N35" i="39"/>
  <c r="L27" i="39"/>
  <c r="P10" i="39"/>
  <c r="U10" i="39" s="1"/>
  <c r="O10" i="39"/>
  <c r="T10" i="39" s="1"/>
  <c r="S10" i="39"/>
  <c r="N19" i="39"/>
  <c r="L73" i="39"/>
  <c r="V73" i="39" s="1"/>
  <c r="N34" i="39"/>
  <c r="N27" i="39"/>
  <c r="N11" i="39"/>
  <c r="N38" i="39"/>
  <c r="S66" i="39"/>
  <c r="P66" i="39"/>
  <c r="U66" i="39" s="1"/>
  <c r="O66" i="39"/>
  <c r="T66" i="39" s="1"/>
  <c r="U79" i="39"/>
  <c r="L75" i="39"/>
  <c r="V75" i="39" s="1"/>
  <c r="N48" i="39"/>
  <c r="N47" i="39"/>
  <c r="U56" i="39"/>
  <c r="N37" i="39"/>
  <c r="P30" i="39"/>
  <c r="U30" i="39" s="1"/>
  <c r="S30" i="39"/>
  <c r="O30" i="39"/>
  <c r="T30" i="39" s="1"/>
  <c r="N23" i="39"/>
  <c r="N36" i="39"/>
  <c r="L11" i="39"/>
  <c r="N15" i="39"/>
  <c r="J81" i="39"/>
  <c r="T71" i="39"/>
  <c r="L71" i="39"/>
  <c r="V71" i="39" s="1"/>
  <c r="O65" i="39"/>
  <c r="T65" i="39" s="1"/>
  <c r="P65" i="39"/>
  <c r="U65" i="39" s="1"/>
  <c r="S65" i="39"/>
  <c r="Q80" i="39"/>
  <c r="T50" i="39"/>
  <c r="L50" i="39"/>
  <c r="L77" i="39"/>
  <c r="V77" i="39" s="1"/>
  <c r="T77" i="39"/>
  <c r="L69" i="39"/>
  <c r="V69" i="39" s="1"/>
  <c r="T69" i="39"/>
  <c r="O54" i="39"/>
  <c r="T54" i="39" s="1"/>
  <c r="P54" i="39"/>
  <c r="U54" i="39" s="1"/>
  <c r="P58" i="39"/>
  <c r="U58" i="39" s="1"/>
  <c r="O58" i="39"/>
  <c r="O43" i="39"/>
  <c r="P43" i="39"/>
  <c r="U43" i="39" s="1"/>
  <c r="L48" i="39"/>
  <c r="N39" i="39"/>
  <c r="N31" i="39"/>
  <c r="T24" i="39"/>
  <c r="L24" i="39"/>
  <c r="M81" i="39"/>
  <c r="N7" i="39"/>
  <c r="K81" i="39"/>
  <c r="N46" i="39"/>
  <c r="S41" i="39"/>
  <c r="O41" i="39"/>
  <c r="T41" i="39" s="1"/>
  <c r="P41" i="39"/>
  <c r="U41" i="39" s="1"/>
  <c r="T28" i="39"/>
  <c r="L16" i="39"/>
  <c r="U73" i="39"/>
  <c r="P42" i="39"/>
  <c r="U42" i="39" s="1"/>
  <c r="S42" i="39"/>
  <c r="O42" i="39"/>
  <c r="T42" i="39" s="1"/>
  <c r="N32" i="39"/>
  <c r="P26" i="39"/>
  <c r="U26" i="39" s="1"/>
  <c r="S26" i="39"/>
  <c r="O26" i="39"/>
  <c r="T26" i="39" s="1"/>
  <c r="U24" i="38"/>
  <c r="Q54" i="38"/>
  <c r="V54" i="38" s="1"/>
  <c r="S78" i="38"/>
  <c r="Q64" i="38"/>
  <c r="V64" i="38" s="1"/>
  <c r="Q69" i="38"/>
  <c r="L79" i="38"/>
  <c r="T31" i="38"/>
  <c r="T71" i="38"/>
  <c r="L55" i="38"/>
  <c r="V55" i="38" s="1"/>
  <c r="Q76" i="38"/>
  <c r="T34" i="38"/>
  <c r="L32" i="38"/>
  <c r="L27" i="38"/>
  <c r="L73" i="38"/>
  <c r="T75" i="38"/>
  <c r="P78" i="38"/>
  <c r="U78" i="38" s="1"/>
  <c r="O78" i="38"/>
  <c r="T78" i="38" s="1"/>
  <c r="P70" i="38"/>
  <c r="U70" i="38" s="1"/>
  <c r="O70" i="38"/>
  <c r="T70" i="38" s="1"/>
  <c r="L72" i="38"/>
  <c r="V72" i="38" s="1"/>
  <c r="L53" i="38"/>
  <c r="T53" i="38"/>
  <c r="T44" i="38"/>
  <c r="L44" i="38"/>
  <c r="V44" i="38" s="1"/>
  <c r="S65" i="38"/>
  <c r="O65" i="38"/>
  <c r="T65" i="38" s="1"/>
  <c r="P65" i="38"/>
  <c r="U65" i="38" s="1"/>
  <c r="S66" i="38"/>
  <c r="O66" i="38"/>
  <c r="T66" i="38" s="1"/>
  <c r="P66" i="38"/>
  <c r="U66" i="38" s="1"/>
  <c r="N14" i="38"/>
  <c r="N48" i="38"/>
  <c r="N30" i="38"/>
  <c r="P21" i="38"/>
  <c r="U21" i="38" s="1"/>
  <c r="S21" i="38"/>
  <c r="O21" i="38"/>
  <c r="T21" i="38" s="1"/>
  <c r="N18" i="38"/>
  <c r="T28" i="38"/>
  <c r="K81" i="38"/>
  <c r="T59" i="38"/>
  <c r="L59" i="38"/>
  <c r="V59" i="38" s="1"/>
  <c r="U75" i="38"/>
  <c r="L52" i="38"/>
  <c r="T52" i="38"/>
  <c r="T77" i="38"/>
  <c r="T69" i="38"/>
  <c r="S67" i="38"/>
  <c r="O67" i="38"/>
  <c r="P67" i="38"/>
  <c r="U67" i="38" s="1"/>
  <c r="T56" i="38"/>
  <c r="N47" i="38"/>
  <c r="L68" i="38"/>
  <c r="V68" i="38" s="1"/>
  <c r="U33" i="38"/>
  <c r="P45" i="38"/>
  <c r="U45" i="38" s="1"/>
  <c r="S45" i="38"/>
  <c r="O45" i="38"/>
  <c r="L35" i="38"/>
  <c r="N22" i="38"/>
  <c r="P13" i="38"/>
  <c r="U13" i="38" s="1"/>
  <c r="O13" i="38"/>
  <c r="S13" i="38"/>
  <c r="N26" i="38"/>
  <c r="U71" i="38"/>
  <c r="N46" i="38"/>
  <c r="P38" i="38"/>
  <c r="U38" i="38" s="1"/>
  <c r="O38" i="38"/>
  <c r="J81" i="38"/>
  <c r="M81" i="38"/>
  <c r="L7" i="38"/>
  <c r="U61" i="38"/>
  <c r="T57" i="38"/>
  <c r="L57" i="38"/>
  <c r="U63" i="38"/>
  <c r="P58" i="38"/>
  <c r="U58" i="38" s="1"/>
  <c r="O58" i="38"/>
  <c r="L51" i="38"/>
  <c r="T51" i="38"/>
  <c r="U77" i="38"/>
  <c r="U69" i="38"/>
  <c r="T79" i="38"/>
  <c r="L34" i="38"/>
  <c r="P50" i="38"/>
  <c r="U50" i="38" s="1"/>
  <c r="O50" i="38"/>
  <c r="N41" i="38"/>
  <c r="L31" i="38"/>
  <c r="P17" i="38"/>
  <c r="U17" i="38" s="1"/>
  <c r="S17" i="38"/>
  <c r="O17" i="38"/>
  <c r="T17" i="38" s="1"/>
  <c r="U19" i="38"/>
  <c r="L37" i="38"/>
  <c r="L11" i="38"/>
  <c r="Q75" i="38"/>
  <c r="L75" i="38"/>
  <c r="L63" i="38"/>
  <c r="N62" i="38"/>
  <c r="U79" i="38"/>
  <c r="P73" i="38"/>
  <c r="U73" i="38" s="1"/>
  <c r="O73" i="38"/>
  <c r="U56" i="38"/>
  <c r="N42" i="38"/>
  <c r="N39" i="38"/>
  <c r="U43" i="38"/>
  <c r="L23" i="38"/>
  <c r="L15" i="38"/>
  <c r="P29" i="38"/>
  <c r="U29" i="38" s="1"/>
  <c r="S29" i="38"/>
  <c r="O29" i="38"/>
  <c r="T29" i="38" s="1"/>
  <c r="L18" i="38"/>
  <c r="L49" i="38"/>
  <c r="L30" i="38"/>
  <c r="P25" i="38"/>
  <c r="U25" i="38" s="1"/>
  <c r="S25" i="38"/>
  <c r="O25" i="38"/>
  <c r="T25" i="38" s="1"/>
  <c r="L71" i="38"/>
  <c r="L36" i="38"/>
  <c r="L33" i="38"/>
  <c r="P7" i="38"/>
  <c r="U7" i="38" s="1"/>
  <c r="O7" i="38"/>
  <c r="P10" i="38"/>
  <c r="U10" i="38" s="1"/>
  <c r="O10" i="38"/>
  <c r="T10" i="38" s="1"/>
  <c r="U60" i="37"/>
  <c r="Q79" i="37"/>
  <c r="Q20" i="37"/>
  <c r="Q74" i="37"/>
  <c r="V74" i="37" s="1"/>
  <c r="O54" i="37"/>
  <c r="T54" i="37" s="1"/>
  <c r="P54" i="37"/>
  <c r="U54" i="37" s="1"/>
  <c r="L68" i="37"/>
  <c r="S54" i="37"/>
  <c r="L35" i="37"/>
  <c r="V35" i="37" s="1"/>
  <c r="L12" i="37"/>
  <c r="L25" i="37"/>
  <c r="T51" i="37"/>
  <c r="Q48" i="37"/>
  <c r="V48" i="37" s="1"/>
  <c r="U42" i="37"/>
  <c r="T74" i="37"/>
  <c r="L16" i="37"/>
  <c r="S72" i="37"/>
  <c r="P72" i="37"/>
  <c r="U72" i="37" s="1"/>
  <c r="O72" i="37"/>
  <c r="L22" i="37"/>
  <c r="T21" i="37"/>
  <c r="Q18" i="37"/>
  <c r="V18" i="37" s="1"/>
  <c r="T78" i="37"/>
  <c r="L78" i="37"/>
  <c r="U71" i="37"/>
  <c r="L71" i="37"/>
  <c r="V71" i="37" s="1"/>
  <c r="L66" i="37"/>
  <c r="U79" i="37"/>
  <c r="L79" i="37"/>
  <c r="T63" i="37"/>
  <c r="L63" i="37"/>
  <c r="V63" i="37" s="1"/>
  <c r="L53" i="37"/>
  <c r="U77" i="37"/>
  <c r="L77" i="37"/>
  <c r="V77" i="37" s="1"/>
  <c r="L67" i="37"/>
  <c r="L19" i="37"/>
  <c r="J81" i="37"/>
  <c r="N62" i="37"/>
  <c r="S43" i="37"/>
  <c r="O43" i="37"/>
  <c r="T43" i="37" s="1"/>
  <c r="P43" i="37"/>
  <c r="U43" i="37" s="1"/>
  <c r="K81" i="37"/>
  <c r="V76" i="37"/>
  <c r="P22" i="37"/>
  <c r="U22" i="37" s="1"/>
  <c r="O22" i="37"/>
  <c r="L46" i="37"/>
  <c r="U45" i="37"/>
  <c r="L45" i="37"/>
  <c r="L29" i="37"/>
  <c r="U63" i="37"/>
  <c r="L59" i="37"/>
  <c r="V59" i="37" s="1"/>
  <c r="N53" i="37"/>
  <c r="T24" i="37"/>
  <c r="L24" i="37"/>
  <c r="V24" i="37" s="1"/>
  <c r="T10" i="37"/>
  <c r="U51" i="37"/>
  <c r="L44" i="37"/>
  <c r="T79" i="37"/>
  <c r="O73" i="37"/>
  <c r="T73" i="37" s="1"/>
  <c r="P73" i="37"/>
  <c r="U73" i="37" s="1"/>
  <c r="T17" i="37"/>
  <c r="O15" i="37"/>
  <c r="T15" i="37" s="1"/>
  <c r="P15" i="37"/>
  <c r="U15" i="37" s="1"/>
  <c r="Q9" i="37"/>
  <c r="V9" i="37" s="1"/>
  <c r="N65" i="37"/>
  <c r="P49" i="37"/>
  <c r="U49" i="37" s="1"/>
  <c r="O49" i="37"/>
  <c r="S49" i="37"/>
  <c r="T64" i="37"/>
  <c r="L64" i="37"/>
  <c r="V64" i="37" s="1"/>
  <c r="N67" i="37"/>
  <c r="U57" i="37"/>
  <c r="L57" i="37"/>
  <c r="P52" i="37"/>
  <c r="U52" i="37" s="1"/>
  <c r="O52" i="37"/>
  <c r="T52" i="37" s="1"/>
  <c r="L51" i="37"/>
  <c r="N11" i="37"/>
  <c r="N66" i="37"/>
  <c r="S50" i="37"/>
  <c r="O50" i="37"/>
  <c r="T50" i="37" s="1"/>
  <c r="P50" i="37"/>
  <c r="U50" i="37" s="1"/>
  <c r="L28" i="37"/>
  <c r="S27" i="37"/>
  <c r="P27" i="37"/>
  <c r="U27" i="37" s="1"/>
  <c r="O27" i="37"/>
  <c r="T27" i="37" s="1"/>
  <c r="M81" i="37"/>
  <c r="P14" i="37"/>
  <c r="U14" i="37" s="1"/>
  <c r="O14" i="37"/>
  <c r="L73" i="37"/>
  <c r="N58" i="37"/>
  <c r="L52" i="37"/>
  <c r="L32" i="37"/>
  <c r="Q80" i="37"/>
  <c r="U69" i="37"/>
  <c r="L69" i="37"/>
  <c r="T61" i="37"/>
  <c r="L54" i="37"/>
  <c r="T59" i="37"/>
  <c r="T42" i="37"/>
  <c r="L31" i="37"/>
  <c r="U26" i="37"/>
  <c r="L20" i="37"/>
  <c r="L15" i="37"/>
  <c r="L7" i="37"/>
  <c r="S52" i="37"/>
  <c r="L36" i="37"/>
  <c r="L38" i="37"/>
  <c r="L34" i="37"/>
  <c r="V34" i="37" s="1"/>
  <c r="L30" i="37"/>
  <c r="N19" i="37"/>
  <c r="L47" i="37"/>
  <c r="V47" i="37" s="1"/>
  <c r="L33" i="37"/>
  <c r="O23" i="37"/>
  <c r="P23" i="37"/>
  <c r="U23" i="37" s="1"/>
  <c r="S15" i="37"/>
  <c r="O7" i="37"/>
  <c r="T7" i="37" s="1"/>
  <c r="P7" i="37"/>
  <c r="L14" i="37"/>
  <c r="L72" i="36"/>
  <c r="T64" i="36"/>
  <c r="L64" i="36"/>
  <c r="T70" i="36"/>
  <c r="Q42" i="36"/>
  <c r="Q22" i="36"/>
  <c r="Q26" i="36"/>
  <c r="V26" i="36" s="1"/>
  <c r="Q48" i="36"/>
  <c r="Q74" i="36"/>
  <c r="T30" i="36"/>
  <c r="Q78" i="36"/>
  <c r="J81" i="36"/>
  <c r="T49" i="36"/>
  <c r="L49" i="36"/>
  <c r="N62" i="36"/>
  <c r="O75" i="36"/>
  <c r="T75" i="36" s="1"/>
  <c r="S75" i="36"/>
  <c r="P75" i="36"/>
  <c r="U75" i="36" s="1"/>
  <c r="T63" i="36"/>
  <c r="L63" i="36"/>
  <c r="L77" i="36"/>
  <c r="V77" i="36" s="1"/>
  <c r="P72" i="36"/>
  <c r="U72" i="36" s="1"/>
  <c r="O72" i="36"/>
  <c r="T72" i="36" s="1"/>
  <c r="T69" i="36"/>
  <c r="L69" i="36"/>
  <c r="V69" i="36" s="1"/>
  <c r="Q56" i="36"/>
  <c r="V56" i="36" s="1"/>
  <c r="Q54" i="36"/>
  <c r="V54" i="36" s="1"/>
  <c r="L74" i="36"/>
  <c r="L70" i="36"/>
  <c r="V70" i="36" s="1"/>
  <c r="S65" i="36"/>
  <c r="P65" i="36"/>
  <c r="U65" i="36" s="1"/>
  <c r="O65" i="36"/>
  <c r="T65" i="36" s="1"/>
  <c r="N66" i="36"/>
  <c r="U49" i="36"/>
  <c r="Q37" i="36"/>
  <c r="Q30" i="36"/>
  <c r="O44" i="36"/>
  <c r="P44" i="36"/>
  <c r="U44" i="36" s="1"/>
  <c r="O24" i="36"/>
  <c r="T24" i="36" s="1"/>
  <c r="P24" i="36"/>
  <c r="U24" i="36" s="1"/>
  <c r="L12" i="36"/>
  <c r="O29" i="36"/>
  <c r="P29" i="36"/>
  <c r="U29" i="36" s="1"/>
  <c r="N50" i="36"/>
  <c r="T43" i="36"/>
  <c r="L18" i="36"/>
  <c r="U18" i="36"/>
  <c r="L13" i="36"/>
  <c r="L10" i="36"/>
  <c r="U10" i="36"/>
  <c r="U34" i="36"/>
  <c r="S31" i="36"/>
  <c r="P31" i="36"/>
  <c r="U31" i="36" s="1"/>
  <c r="O31" i="36"/>
  <c r="T31" i="36" s="1"/>
  <c r="Q25" i="36"/>
  <c r="V25" i="36" s="1"/>
  <c r="P23" i="36"/>
  <c r="U23" i="36" s="1"/>
  <c r="S23" i="36"/>
  <c r="O23" i="36"/>
  <c r="N16" i="36"/>
  <c r="Q10" i="36"/>
  <c r="L17" i="36"/>
  <c r="T68" i="36"/>
  <c r="L68" i="36"/>
  <c r="V68" i="36" s="1"/>
  <c r="T61" i="36"/>
  <c r="L57" i="36"/>
  <c r="V57" i="36" s="1"/>
  <c r="R57" i="36" s="1"/>
  <c r="S44" i="36"/>
  <c r="P76" i="36"/>
  <c r="U76" i="36" s="1"/>
  <c r="O76" i="36"/>
  <c r="Q80" i="36"/>
  <c r="U78" i="36"/>
  <c r="L28" i="36"/>
  <c r="P35" i="36"/>
  <c r="U35" i="36" s="1"/>
  <c r="S35" i="36"/>
  <c r="O35" i="36"/>
  <c r="Q19" i="36"/>
  <c r="V19" i="36" s="1"/>
  <c r="O52" i="36"/>
  <c r="P52" i="36"/>
  <c r="U52" i="36" s="1"/>
  <c r="L43" i="36"/>
  <c r="L21" i="36"/>
  <c r="N17" i="36"/>
  <c r="N9" i="36"/>
  <c r="O47" i="36"/>
  <c r="S47" i="36"/>
  <c r="P47" i="36"/>
  <c r="U47" i="36" s="1"/>
  <c r="O45" i="36"/>
  <c r="S45" i="36"/>
  <c r="P45" i="36"/>
  <c r="U45" i="36" s="1"/>
  <c r="N36" i="36"/>
  <c r="N8" i="36"/>
  <c r="M81" i="36"/>
  <c r="N32" i="36"/>
  <c r="N13" i="36"/>
  <c r="N51" i="36"/>
  <c r="P11" i="36"/>
  <c r="U11" i="36" s="1"/>
  <c r="O11" i="36"/>
  <c r="T11" i="36" s="1"/>
  <c r="S11" i="36"/>
  <c r="O41" i="36"/>
  <c r="T41" i="36" s="1"/>
  <c r="S41" i="36"/>
  <c r="P41" i="36"/>
  <c r="U41" i="36" s="1"/>
  <c r="L22" i="36"/>
  <c r="L53" i="36"/>
  <c r="T73" i="36"/>
  <c r="L73" i="36"/>
  <c r="V73" i="36" s="1"/>
  <c r="L62" i="36"/>
  <c r="L55" i="36"/>
  <c r="O79" i="36"/>
  <c r="S79" i="36"/>
  <c r="P79" i="36"/>
  <c r="U79" i="36" s="1"/>
  <c r="T78" i="36"/>
  <c r="N28" i="36"/>
  <c r="N21" i="36"/>
  <c r="N38" i="36"/>
  <c r="K81" i="36"/>
  <c r="O46" i="36"/>
  <c r="S46" i="36"/>
  <c r="P46" i="36"/>
  <c r="U46" i="36" s="1"/>
  <c r="S24" i="36"/>
  <c r="Q18" i="36"/>
  <c r="L9" i="36"/>
  <c r="T18" i="36"/>
  <c r="L51" i="36"/>
  <c r="T10" i="36"/>
  <c r="U44" i="35"/>
  <c r="L9" i="35"/>
  <c r="T70" i="35"/>
  <c r="T58" i="35"/>
  <c r="Q33" i="35"/>
  <c r="M81" i="35"/>
  <c r="V23" i="35"/>
  <c r="T7" i="35"/>
  <c r="Q49" i="35"/>
  <c r="Q45" i="35"/>
  <c r="L56" i="35"/>
  <c r="V56" i="35" s="1"/>
  <c r="Q74" i="35"/>
  <c r="T78" i="35"/>
  <c r="L37" i="35"/>
  <c r="U33" i="35"/>
  <c r="L46" i="35"/>
  <c r="L30" i="35"/>
  <c r="U23" i="35"/>
  <c r="Q11" i="35"/>
  <c r="V11" i="35" s="1"/>
  <c r="T25" i="35"/>
  <c r="V18" i="35"/>
  <c r="T57" i="35"/>
  <c r="L57" i="35"/>
  <c r="O75" i="35"/>
  <c r="T75" i="35" s="1"/>
  <c r="S75" i="35"/>
  <c r="P75" i="35"/>
  <c r="U75" i="35" s="1"/>
  <c r="T68" i="35"/>
  <c r="L68" i="35"/>
  <c r="V68" i="35" s="1"/>
  <c r="T69" i="35"/>
  <c r="L69" i="35"/>
  <c r="V69" i="35" s="1"/>
  <c r="T54" i="35"/>
  <c r="S27" i="35"/>
  <c r="P27" i="35"/>
  <c r="U27" i="35" s="1"/>
  <c r="O27" i="35"/>
  <c r="T27" i="35" s="1"/>
  <c r="L50" i="35"/>
  <c r="V50" i="35" s="1"/>
  <c r="Q64" i="35"/>
  <c r="V64" i="35" s="1"/>
  <c r="T77" i="35"/>
  <c r="L77" i="35"/>
  <c r="V77" i="35" s="1"/>
  <c r="N47" i="35"/>
  <c r="L32" i="35"/>
  <c r="L70" i="35"/>
  <c r="O48" i="35"/>
  <c r="P48" i="35"/>
  <c r="U48" i="35" s="1"/>
  <c r="L45" i="35"/>
  <c r="T39" i="35"/>
  <c r="O34" i="35"/>
  <c r="P34" i="35"/>
  <c r="U34" i="35" s="1"/>
  <c r="L74" i="35"/>
  <c r="L31" i="35"/>
  <c r="T31" i="35"/>
  <c r="L8" i="35"/>
  <c r="U25" i="35"/>
  <c r="Q7" i="35"/>
  <c r="U14" i="35"/>
  <c r="P8" i="35"/>
  <c r="O8" i="35"/>
  <c r="S76" i="35"/>
  <c r="Q61" i="35"/>
  <c r="V61" i="35" s="1"/>
  <c r="N41" i="35"/>
  <c r="S34" i="35"/>
  <c r="Q80" i="35"/>
  <c r="U78" i="35"/>
  <c r="T61" i="35"/>
  <c r="N46" i="35"/>
  <c r="U70" i="35"/>
  <c r="L41" i="35"/>
  <c r="U74" i="35"/>
  <c r="L73" i="35"/>
  <c r="V73" i="35" s="1"/>
  <c r="U37" i="35"/>
  <c r="L27" i="35"/>
  <c r="L48" i="35"/>
  <c r="Q37" i="35"/>
  <c r="L14" i="35"/>
  <c r="V14" i="35" s="1"/>
  <c r="T12" i="35"/>
  <c r="P67" i="35"/>
  <c r="U67" i="35" s="1"/>
  <c r="S67" i="35"/>
  <c r="O67" i="35"/>
  <c r="T55" i="35"/>
  <c r="O36" i="35"/>
  <c r="P36" i="35"/>
  <c r="U36" i="35" s="1"/>
  <c r="T33" i="35"/>
  <c r="L25" i="35"/>
  <c r="N21" i="35"/>
  <c r="N13" i="35"/>
  <c r="O17" i="35"/>
  <c r="P17" i="35"/>
  <c r="U17" i="35" s="1"/>
  <c r="T11" i="35"/>
  <c r="P76" i="35"/>
  <c r="U76" i="35" s="1"/>
  <c r="O76" i="35"/>
  <c r="T76" i="35" s="1"/>
  <c r="N52" i="35"/>
  <c r="T49" i="35"/>
  <c r="L49" i="35"/>
  <c r="O42" i="35"/>
  <c r="T42" i="35" s="1"/>
  <c r="P42" i="35"/>
  <c r="U42" i="35" s="1"/>
  <c r="O22" i="35"/>
  <c r="T22" i="35" s="1"/>
  <c r="P22" i="35"/>
  <c r="U22" i="35" s="1"/>
  <c r="O79" i="35"/>
  <c r="S79" i="35"/>
  <c r="P79" i="35"/>
  <c r="U79" i="35" s="1"/>
  <c r="O71" i="35"/>
  <c r="S71" i="35"/>
  <c r="P71" i="35"/>
  <c r="U71" i="35" s="1"/>
  <c r="L78" i="35"/>
  <c r="L38" i="35"/>
  <c r="Q19" i="35"/>
  <c r="V19" i="35" s="1"/>
  <c r="L60" i="35"/>
  <c r="V60" i="35" s="1"/>
  <c r="N51" i="35"/>
  <c r="O43" i="35"/>
  <c r="P43" i="35"/>
  <c r="U43" i="35" s="1"/>
  <c r="S43" i="35"/>
  <c r="K81" i="35"/>
  <c r="L54" i="35"/>
  <c r="U49" i="35"/>
  <c r="O38" i="35"/>
  <c r="P38" i="35"/>
  <c r="U38" i="35" s="1"/>
  <c r="T35" i="35"/>
  <c r="L35" i="35"/>
  <c r="N26" i="35"/>
  <c r="Q24" i="35"/>
  <c r="V24" i="35" s="1"/>
  <c r="J81" i="35"/>
  <c r="P72" i="35"/>
  <c r="U72" i="35" s="1"/>
  <c r="O72" i="35"/>
  <c r="T72" i="35" s="1"/>
  <c r="N62" i="35"/>
  <c r="P29" i="35"/>
  <c r="U29" i="35" s="1"/>
  <c r="O29" i="35"/>
  <c r="T29" i="35" s="1"/>
  <c r="S29" i="35"/>
  <c r="L26" i="35"/>
  <c r="P20" i="35"/>
  <c r="U20" i="35" s="1"/>
  <c r="O20" i="35"/>
  <c r="T20" i="35" s="1"/>
  <c r="L39" i="35"/>
  <c r="P16" i="35"/>
  <c r="U16" i="35" s="1"/>
  <c r="O16" i="35"/>
  <c r="L33" i="35"/>
  <c r="L63" i="34"/>
  <c r="V63" i="34" s="1"/>
  <c r="T63" i="34"/>
  <c r="U47" i="34"/>
  <c r="T78" i="34"/>
  <c r="T70" i="34"/>
  <c r="U35" i="34"/>
  <c r="Q11" i="34"/>
  <c r="P54" i="34"/>
  <c r="U54" i="34" s="1"/>
  <c r="O54" i="34"/>
  <c r="L73" i="34"/>
  <c r="P73" i="34"/>
  <c r="U73" i="34" s="1"/>
  <c r="O73" i="34"/>
  <c r="T73" i="34" s="1"/>
  <c r="Q74" i="34"/>
  <c r="Q64" i="34"/>
  <c r="V64" i="34" s="1"/>
  <c r="L57" i="34"/>
  <c r="V57" i="34" s="1"/>
  <c r="Q75" i="34"/>
  <c r="V75" i="34" s="1"/>
  <c r="L71" i="34"/>
  <c r="V71" i="34" s="1"/>
  <c r="Q48" i="34"/>
  <c r="T49" i="34"/>
  <c r="T11" i="34"/>
  <c r="T15" i="34"/>
  <c r="S73" i="34"/>
  <c r="L41" i="34"/>
  <c r="O67" i="34"/>
  <c r="T67" i="34" s="1"/>
  <c r="P67" i="34"/>
  <c r="U67" i="34" s="1"/>
  <c r="T56" i="34"/>
  <c r="L56" i="34"/>
  <c r="V56" i="34" s="1"/>
  <c r="T64" i="34"/>
  <c r="L46" i="34"/>
  <c r="O65" i="34"/>
  <c r="T65" i="34" s="1"/>
  <c r="P65" i="34"/>
  <c r="U65" i="34" s="1"/>
  <c r="P62" i="34"/>
  <c r="U62" i="34" s="1"/>
  <c r="O62" i="34"/>
  <c r="P76" i="34"/>
  <c r="U76" i="34" s="1"/>
  <c r="O76" i="34"/>
  <c r="T76" i="34" s="1"/>
  <c r="L32" i="34"/>
  <c r="T48" i="34"/>
  <c r="P34" i="34"/>
  <c r="U34" i="34" s="1"/>
  <c r="O34" i="34"/>
  <c r="T34" i="34" s="1"/>
  <c r="N31" i="34"/>
  <c r="N25" i="34"/>
  <c r="L23" i="34"/>
  <c r="T33" i="34"/>
  <c r="L33" i="34"/>
  <c r="S27" i="34"/>
  <c r="P27" i="34"/>
  <c r="U27" i="34" s="1"/>
  <c r="O27" i="34"/>
  <c r="T27" i="34" s="1"/>
  <c r="L34" i="34"/>
  <c r="L76" i="34"/>
  <c r="T61" i="34"/>
  <c r="L61" i="34"/>
  <c r="V61" i="34" s="1"/>
  <c r="L72" i="34"/>
  <c r="L69" i="34"/>
  <c r="V69" i="34" s="1"/>
  <c r="L60" i="34"/>
  <c r="S58" i="34"/>
  <c r="O58" i="34"/>
  <c r="P58" i="34"/>
  <c r="U58" i="34" s="1"/>
  <c r="Q70" i="34"/>
  <c r="L62" i="34"/>
  <c r="U55" i="34"/>
  <c r="U78" i="34"/>
  <c r="L70" i="34"/>
  <c r="L45" i="34"/>
  <c r="N53" i="34"/>
  <c r="L39" i="34"/>
  <c r="L37" i="34"/>
  <c r="L35" i="34"/>
  <c r="L40" i="34"/>
  <c r="S38" i="34"/>
  <c r="L28" i="34"/>
  <c r="L74" i="34"/>
  <c r="N45" i="34"/>
  <c r="P44" i="34"/>
  <c r="U44" i="34" s="1"/>
  <c r="S44" i="34"/>
  <c r="O44" i="34"/>
  <c r="U42" i="34"/>
  <c r="S34" i="34"/>
  <c r="L10" i="34"/>
  <c r="Q15" i="34"/>
  <c r="S12" i="34"/>
  <c r="O12" i="34"/>
  <c r="P12" i="34"/>
  <c r="U12" i="34" s="1"/>
  <c r="L11" i="34"/>
  <c r="K81" i="34"/>
  <c r="S8" i="34"/>
  <c r="P8" i="34"/>
  <c r="U8" i="34" s="1"/>
  <c r="O8" i="34"/>
  <c r="U48" i="34"/>
  <c r="L26" i="34"/>
  <c r="S16" i="34"/>
  <c r="O16" i="34"/>
  <c r="P16" i="34"/>
  <c r="U16" i="34" s="1"/>
  <c r="L15" i="34"/>
  <c r="U19" i="34"/>
  <c r="N10" i="34"/>
  <c r="P9" i="34"/>
  <c r="U9" i="34" s="1"/>
  <c r="O9" i="34"/>
  <c r="S9" i="34"/>
  <c r="N14" i="34"/>
  <c r="P13" i="34"/>
  <c r="U13" i="34" s="1"/>
  <c r="S13" i="34"/>
  <c r="O13" i="34"/>
  <c r="O7" i="34"/>
  <c r="P7" i="34"/>
  <c r="T55" i="34"/>
  <c r="L55" i="34"/>
  <c r="N28" i="34"/>
  <c r="P24" i="34"/>
  <c r="U24" i="34" s="1"/>
  <c r="O24" i="34"/>
  <c r="T24" i="34" s="1"/>
  <c r="P38" i="34"/>
  <c r="U38" i="34" s="1"/>
  <c r="O38" i="34"/>
  <c r="O80" i="34"/>
  <c r="P80" i="34"/>
  <c r="T68" i="34"/>
  <c r="L68" i="34"/>
  <c r="V68" i="34" s="1"/>
  <c r="V59" i="34"/>
  <c r="O66" i="34"/>
  <c r="T66" i="34" s="1"/>
  <c r="P66" i="34"/>
  <c r="U66" i="34" s="1"/>
  <c r="Q78" i="34"/>
  <c r="S76" i="34"/>
  <c r="S66" i="34"/>
  <c r="L78" i="34"/>
  <c r="U70" i="34"/>
  <c r="L47" i="34"/>
  <c r="S24" i="34"/>
  <c r="L54" i="34"/>
  <c r="N52" i="34"/>
  <c r="P51" i="34"/>
  <c r="U51" i="34" s="1"/>
  <c r="O51" i="34"/>
  <c r="S51" i="34"/>
  <c r="U74" i="34"/>
  <c r="S50" i="34"/>
  <c r="O50" i="34"/>
  <c r="P50" i="34"/>
  <c r="U50" i="34" s="1"/>
  <c r="L49" i="34"/>
  <c r="S43" i="34"/>
  <c r="O43" i="34"/>
  <c r="P43" i="34"/>
  <c r="U43" i="34" s="1"/>
  <c r="L42" i="34"/>
  <c r="L25" i="34"/>
  <c r="L18" i="34"/>
  <c r="P36" i="34"/>
  <c r="U36" i="34" s="1"/>
  <c r="O36" i="34"/>
  <c r="N18" i="34"/>
  <c r="P17" i="34"/>
  <c r="U17" i="34" s="1"/>
  <c r="S17" i="34"/>
  <c r="O17" i="34"/>
  <c r="U11" i="34"/>
  <c r="J81" i="34"/>
  <c r="L7" i="34"/>
  <c r="L48" i="34"/>
  <c r="T29" i="34"/>
  <c r="N22" i="34"/>
  <c r="P21" i="34"/>
  <c r="U21" i="34" s="1"/>
  <c r="S21" i="34"/>
  <c r="O21" i="34"/>
  <c r="U15" i="34"/>
  <c r="N32" i="34"/>
  <c r="S20" i="34"/>
  <c r="O20" i="34"/>
  <c r="P20" i="34"/>
  <c r="U20" i="34" s="1"/>
  <c r="L19" i="34"/>
  <c r="M81" i="34"/>
  <c r="U49" i="34" l="1"/>
  <c r="U35" i="35"/>
  <c r="U9" i="35"/>
  <c r="V52" i="38"/>
  <c r="U52" i="38"/>
  <c r="U46" i="37"/>
  <c r="T37" i="34"/>
  <c r="V46" i="37"/>
  <c r="U58" i="35"/>
  <c r="R58" i="35" s="1"/>
  <c r="R75" i="34"/>
  <c r="R26" i="36"/>
  <c r="R60" i="38"/>
  <c r="Q12" i="36"/>
  <c r="V12" i="36" s="1"/>
  <c r="R12" i="36" s="1"/>
  <c r="Q23" i="38"/>
  <c r="V23" i="38" s="1"/>
  <c r="R23" i="38" s="1"/>
  <c r="V16" i="38"/>
  <c r="R16" i="38" s="1"/>
  <c r="Q24" i="39"/>
  <c r="V24" i="39" s="1"/>
  <c r="R24" i="39" s="1"/>
  <c r="U20" i="39"/>
  <c r="V20" i="39"/>
  <c r="Q43" i="38"/>
  <c r="V43" i="38" s="1"/>
  <c r="R43" i="38" s="1"/>
  <c r="V53" i="35"/>
  <c r="R53" i="35" s="1"/>
  <c r="Q27" i="38"/>
  <c r="V27" i="38" s="1"/>
  <c r="V15" i="40"/>
  <c r="R15" i="40" s="1"/>
  <c r="R25" i="36"/>
  <c r="V77" i="34"/>
  <c r="R77" i="34" s="1"/>
  <c r="T16" i="37"/>
  <c r="R57" i="34"/>
  <c r="V10" i="40"/>
  <c r="Q38" i="37"/>
  <c r="V38" i="37" s="1"/>
  <c r="R38" i="37" s="1"/>
  <c r="U32" i="38"/>
  <c r="R30" i="34"/>
  <c r="Q22" i="39"/>
  <c r="V22" i="39" s="1"/>
  <c r="R22" i="39" s="1"/>
  <c r="V49" i="40"/>
  <c r="R49" i="40" s="1"/>
  <c r="U33" i="37"/>
  <c r="R18" i="35"/>
  <c r="Q33" i="38"/>
  <c r="V33" i="38" s="1"/>
  <c r="R33" i="38" s="1"/>
  <c r="U50" i="39"/>
  <c r="Q28" i="37"/>
  <c r="V28" i="37" s="1"/>
  <c r="Q28" i="39"/>
  <c r="V28" i="39" s="1"/>
  <c r="R28" i="39" s="1"/>
  <c r="V70" i="35"/>
  <c r="R70" i="35" s="1"/>
  <c r="R35" i="37"/>
  <c r="Q53" i="36"/>
  <c r="V53" i="36" s="1"/>
  <c r="V63" i="35"/>
  <c r="R63" i="35" s="1"/>
  <c r="U33" i="34"/>
  <c r="V33" i="34"/>
  <c r="V36" i="37"/>
  <c r="R36" i="37" s="1"/>
  <c r="R44" i="39"/>
  <c r="R16" i="40"/>
  <c r="U32" i="35"/>
  <c r="Q40" i="40"/>
  <c r="V40" i="40" s="1"/>
  <c r="R40" i="40" s="1"/>
  <c r="Q15" i="38"/>
  <c r="V15" i="38" s="1"/>
  <c r="V72" i="34"/>
  <c r="R72" i="34" s="1"/>
  <c r="V49" i="36"/>
  <c r="R49" i="36" s="1"/>
  <c r="R15" i="36"/>
  <c r="V40" i="38"/>
  <c r="R40" i="38" s="1"/>
  <c r="R51" i="40"/>
  <c r="V70" i="34"/>
  <c r="R70" i="34" s="1"/>
  <c r="V25" i="35"/>
  <c r="R25" i="35" s="1"/>
  <c r="R48" i="37"/>
  <c r="V71" i="38"/>
  <c r="R71" i="38" s="1"/>
  <c r="R72" i="39"/>
  <c r="Q34" i="38"/>
  <c r="V34" i="38" s="1"/>
  <c r="R34" i="38" s="1"/>
  <c r="R23" i="35"/>
  <c r="V56" i="38"/>
  <c r="R56" i="38" s="1"/>
  <c r="V76" i="38"/>
  <c r="R76" i="38" s="1"/>
  <c r="Q39" i="35"/>
  <c r="V39" i="35" s="1"/>
  <c r="R39" i="35" s="1"/>
  <c r="V37" i="36"/>
  <c r="R37" i="36" s="1"/>
  <c r="V57" i="38"/>
  <c r="R57" i="38" s="1"/>
  <c r="R22" i="40"/>
  <c r="R24" i="38"/>
  <c r="T42" i="34"/>
  <c r="V33" i="35"/>
  <c r="R33" i="35" s="1"/>
  <c r="U46" i="40"/>
  <c r="V57" i="37"/>
  <c r="R57" i="37" s="1"/>
  <c r="U58" i="36"/>
  <c r="R58" i="36" s="1"/>
  <c r="V33" i="37"/>
  <c r="R34" i="37"/>
  <c r="V26" i="34"/>
  <c r="R26" i="34" s="1"/>
  <c r="V35" i="35"/>
  <c r="R35" i="35" s="1"/>
  <c r="U30" i="35"/>
  <c r="R50" i="35"/>
  <c r="V49" i="38"/>
  <c r="R49" i="38" s="1"/>
  <c r="Q46" i="34"/>
  <c r="V46" i="34" s="1"/>
  <c r="Q39" i="34"/>
  <c r="V39" i="34" s="1"/>
  <c r="R40" i="37"/>
  <c r="T46" i="34"/>
  <c r="V30" i="36"/>
  <c r="R30" i="36" s="1"/>
  <c r="V51" i="37"/>
  <c r="R51" i="37" s="1"/>
  <c r="V8" i="39"/>
  <c r="R66" i="35"/>
  <c r="Q23" i="34"/>
  <c r="V23" i="34" s="1"/>
  <c r="R23" i="34" s="1"/>
  <c r="T39" i="34"/>
  <c r="R24" i="35"/>
  <c r="R18" i="37"/>
  <c r="V16" i="37"/>
  <c r="T27" i="38"/>
  <c r="T19" i="38"/>
  <c r="V53" i="38"/>
  <c r="V12" i="39"/>
  <c r="T49" i="39"/>
  <c r="R68" i="39"/>
  <c r="U10" i="40"/>
  <c r="R70" i="37"/>
  <c r="R70" i="40"/>
  <c r="R14" i="39"/>
  <c r="V74" i="38"/>
  <c r="R74" i="38" s="1"/>
  <c r="Q31" i="38"/>
  <c r="V31" i="38" s="1"/>
  <c r="R31" i="38" s="1"/>
  <c r="R28" i="35"/>
  <c r="R59" i="34"/>
  <c r="T45" i="37"/>
  <c r="R29" i="39"/>
  <c r="R40" i="35"/>
  <c r="V55" i="34"/>
  <c r="R55" i="34" s="1"/>
  <c r="V40" i="34"/>
  <c r="R40" i="34" s="1"/>
  <c r="R69" i="34"/>
  <c r="V30" i="35"/>
  <c r="V48" i="36"/>
  <c r="R48" i="36" s="1"/>
  <c r="U12" i="39"/>
  <c r="U8" i="39"/>
  <c r="Q25" i="40"/>
  <c r="V25" i="40" s="1"/>
  <c r="R25" i="40" s="1"/>
  <c r="V77" i="38"/>
  <c r="R77" i="38" s="1"/>
  <c r="R7" i="36"/>
  <c r="T37" i="37"/>
  <c r="V49" i="39"/>
  <c r="Q44" i="37"/>
  <c r="V44" i="37" s="1"/>
  <c r="R45" i="39"/>
  <c r="V63" i="36"/>
  <c r="R63" i="36" s="1"/>
  <c r="V41" i="37"/>
  <c r="R60" i="39"/>
  <c r="T35" i="38"/>
  <c r="V60" i="34"/>
  <c r="R60" i="34" s="1"/>
  <c r="V32" i="35"/>
  <c r="V57" i="35"/>
  <c r="R57" i="35" s="1"/>
  <c r="R56" i="36"/>
  <c r="T53" i="36"/>
  <c r="Q21" i="37"/>
  <c r="V21" i="37" s="1"/>
  <c r="R21" i="37" s="1"/>
  <c r="R68" i="38"/>
  <c r="V63" i="39"/>
  <c r="R63" i="39" s="1"/>
  <c r="Q27" i="40"/>
  <c r="V27" i="40" s="1"/>
  <c r="R27" i="40" s="1"/>
  <c r="Q30" i="40"/>
  <c r="V30" i="40" s="1"/>
  <c r="R30" i="40" s="1"/>
  <c r="R17" i="39"/>
  <c r="Q27" i="36"/>
  <c r="V27" i="36" s="1"/>
  <c r="R27" i="36" s="1"/>
  <c r="V79" i="34"/>
  <c r="R79" i="34" s="1"/>
  <c r="R55" i="37"/>
  <c r="R75" i="37"/>
  <c r="Q20" i="36"/>
  <c r="V20" i="36" s="1"/>
  <c r="R20" i="36" s="1"/>
  <c r="R10" i="37"/>
  <c r="R28" i="40"/>
  <c r="V19" i="34"/>
  <c r="R19" i="34" s="1"/>
  <c r="R71" i="34"/>
  <c r="R15" i="35"/>
  <c r="T44" i="37"/>
  <c r="U15" i="38"/>
  <c r="R55" i="38"/>
  <c r="V79" i="38"/>
  <c r="R79" i="38" s="1"/>
  <c r="V50" i="39"/>
  <c r="V47" i="40"/>
  <c r="R47" i="40" s="1"/>
  <c r="V43" i="40"/>
  <c r="R43" i="40" s="1"/>
  <c r="R33" i="36"/>
  <c r="Q32" i="37"/>
  <c r="V32" i="37" s="1"/>
  <c r="V45" i="40"/>
  <c r="R54" i="36"/>
  <c r="V69" i="37"/>
  <c r="R69" i="37" s="1"/>
  <c r="R76" i="37"/>
  <c r="V35" i="38"/>
  <c r="Q51" i="39"/>
  <c r="V51" i="39" s="1"/>
  <c r="R51" i="39" s="1"/>
  <c r="U45" i="40"/>
  <c r="R78" i="39"/>
  <c r="V39" i="37"/>
  <c r="R39" i="37" s="1"/>
  <c r="R40" i="39"/>
  <c r="V37" i="37"/>
  <c r="V11" i="38"/>
  <c r="R54" i="38"/>
  <c r="V64" i="39"/>
  <c r="R64" i="39" s="1"/>
  <c r="V29" i="40"/>
  <c r="Q12" i="38"/>
  <c r="V12" i="38" s="1"/>
  <c r="R12" i="38" s="1"/>
  <c r="Q19" i="40"/>
  <c r="V19" i="40" s="1"/>
  <c r="R19" i="40" s="1"/>
  <c r="Q36" i="38"/>
  <c r="V36" i="38" s="1"/>
  <c r="R36" i="38" s="1"/>
  <c r="R40" i="36"/>
  <c r="V78" i="34"/>
  <c r="R78" i="34" s="1"/>
  <c r="R60" i="35"/>
  <c r="R73" i="35"/>
  <c r="R56" i="35"/>
  <c r="R77" i="36"/>
  <c r="V78" i="36"/>
  <c r="R78" i="36" s="1"/>
  <c r="V12" i="37"/>
  <c r="R12" i="37" s="1"/>
  <c r="V19" i="38"/>
  <c r="V69" i="38"/>
  <c r="R69" i="38" s="1"/>
  <c r="Q35" i="34"/>
  <c r="V35" i="34" s="1"/>
  <c r="R35" i="34" s="1"/>
  <c r="U29" i="40"/>
  <c r="R59" i="36"/>
  <c r="U41" i="37"/>
  <c r="R10" i="35"/>
  <c r="Q62" i="40"/>
  <c r="R56" i="37"/>
  <c r="Q50" i="38"/>
  <c r="V50" i="38" s="1"/>
  <c r="R20" i="40"/>
  <c r="R8" i="38"/>
  <c r="V9" i="35"/>
  <c r="U11" i="38"/>
  <c r="R17" i="37"/>
  <c r="V57" i="39"/>
  <c r="R57" i="39" s="1"/>
  <c r="V55" i="36"/>
  <c r="R55" i="36" s="1"/>
  <c r="U28" i="37"/>
  <c r="R24" i="37"/>
  <c r="R11" i="40"/>
  <c r="Q67" i="40"/>
  <c r="V67" i="40" s="1"/>
  <c r="R67" i="40" s="1"/>
  <c r="Q42" i="40"/>
  <c r="V42" i="40" s="1"/>
  <c r="R60" i="36"/>
  <c r="R59" i="35"/>
  <c r="V43" i="36"/>
  <c r="R43" i="36" s="1"/>
  <c r="R72" i="38"/>
  <c r="Q20" i="38"/>
  <c r="V20" i="38" s="1"/>
  <c r="R20" i="38" s="1"/>
  <c r="Q65" i="40"/>
  <c r="V65" i="40" s="1"/>
  <c r="R65" i="40" s="1"/>
  <c r="Q51" i="38"/>
  <c r="V51" i="38" s="1"/>
  <c r="R51" i="38" s="1"/>
  <c r="R39" i="36"/>
  <c r="Q67" i="36"/>
  <c r="V67" i="36" s="1"/>
  <c r="R67" i="36" s="1"/>
  <c r="V37" i="34"/>
  <c r="V54" i="35"/>
  <c r="R54" i="35" s="1"/>
  <c r="R19" i="35"/>
  <c r="U31" i="35"/>
  <c r="R61" i="36"/>
  <c r="V42" i="36"/>
  <c r="R42" i="36" s="1"/>
  <c r="R47" i="37"/>
  <c r="N81" i="37"/>
  <c r="T24" i="40"/>
  <c r="R74" i="40"/>
  <c r="R13" i="37"/>
  <c r="V29" i="34"/>
  <c r="U41" i="34"/>
  <c r="V37" i="35"/>
  <c r="R37" i="35" s="1"/>
  <c r="V20" i="37"/>
  <c r="R20" i="37" s="1"/>
  <c r="R42" i="37"/>
  <c r="R77" i="37"/>
  <c r="R71" i="37"/>
  <c r="U53" i="38"/>
  <c r="R28" i="38"/>
  <c r="R61" i="34"/>
  <c r="V42" i="34"/>
  <c r="Q7" i="34"/>
  <c r="V7" i="34" s="1"/>
  <c r="Q76" i="34"/>
  <c r="V76" i="34" s="1"/>
  <c r="R76" i="34" s="1"/>
  <c r="V78" i="35"/>
  <c r="R78" i="35" s="1"/>
  <c r="V45" i="35"/>
  <c r="R45" i="35" s="1"/>
  <c r="R64" i="35"/>
  <c r="R68" i="35"/>
  <c r="R19" i="36"/>
  <c r="V78" i="37"/>
  <c r="R78" i="37" s="1"/>
  <c r="Q66" i="38"/>
  <c r="V66" i="38" s="1"/>
  <c r="R66" i="38" s="1"/>
  <c r="V59" i="39"/>
  <c r="R59" i="39" s="1"/>
  <c r="R63" i="40"/>
  <c r="R71" i="36"/>
  <c r="V68" i="37"/>
  <c r="R68" i="37" s="1"/>
  <c r="V56" i="39"/>
  <c r="R56" i="39" s="1"/>
  <c r="T25" i="37"/>
  <c r="Q25" i="37"/>
  <c r="V25" i="37" s="1"/>
  <c r="Q8" i="37"/>
  <c r="V8" i="37" s="1"/>
  <c r="R8" i="37" s="1"/>
  <c r="V41" i="34"/>
  <c r="U29" i="37"/>
  <c r="V63" i="38"/>
  <c r="R63" i="38" s="1"/>
  <c r="V37" i="38"/>
  <c r="R37" i="38" s="1"/>
  <c r="V16" i="39"/>
  <c r="V61" i="39"/>
  <c r="R61" i="39" s="1"/>
  <c r="R18" i="39"/>
  <c r="R55" i="39"/>
  <c r="V46" i="40"/>
  <c r="V47" i="34"/>
  <c r="R47" i="34" s="1"/>
  <c r="Q29" i="36"/>
  <c r="V29" i="36" s="1"/>
  <c r="R9" i="37"/>
  <c r="R59" i="37"/>
  <c r="V45" i="37"/>
  <c r="T42" i="40"/>
  <c r="T7" i="34"/>
  <c r="Q36" i="34"/>
  <c r="V36" i="34" s="1"/>
  <c r="V49" i="34"/>
  <c r="R49" i="34" s="1"/>
  <c r="Q16" i="35"/>
  <c r="V16" i="35" s="1"/>
  <c r="V22" i="36"/>
  <c r="R22" i="36" s="1"/>
  <c r="Q31" i="36"/>
  <c r="V31" i="36" s="1"/>
  <c r="R31" i="36" s="1"/>
  <c r="R70" i="36"/>
  <c r="V64" i="36"/>
  <c r="R64" i="36" s="1"/>
  <c r="Q9" i="38"/>
  <c r="V9" i="38" s="1"/>
  <c r="R9" i="38" s="1"/>
  <c r="Q25" i="39"/>
  <c r="V25" i="39" s="1"/>
  <c r="R25" i="39" s="1"/>
  <c r="V13" i="39"/>
  <c r="R13" i="39" s="1"/>
  <c r="V8" i="40"/>
  <c r="R8" i="40" s="1"/>
  <c r="R26" i="40"/>
  <c r="R65" i="35"/>
  <c r="U29" i="34"/>
  <c r="T21" i="39"/>
  <c r="Q21" i="39"/>
  <c r="V21" i="39" s="1"/>
  <c r="Q80" i="34"/>
  <c r="V11" i="34"/>
  <c r="R11" i="34" s="1"/>
  <c r="Q78" i="38"/>
  <c r="V78" i="38" s="1"/>
  <c r="R78" i="38" s="1"/>
  <c r="V50" i="40"/>
  <c r="R50" i="40" s="1"/>
  <c r="O66" i="40"/>
  <c r="T66" i="40" s="1"/>
  <c r="P66" i="40"/>
  <c r="U66" i="40" s="1"/>
  <c r="S66" i="40"/>
  <c r="Q34" i="34"/>
  <c r="V34" i="34" s="1"/>
  <c r="R34" i="34" s="1"/>
  <c r="Q38" i="34"/>
  <c r="V38" i="34" s="1"/>
  <c r="Q73" i="34"/>
  <c r="V73" i="34" s="1"/>
  <c r="R73" i="34" s="1"/>
  <c r="Q54" i="34"/>
  <c r="V54" i="34" s="1"/>
  <c r="R14" i="35"/>
  <c r="Q8" i="35"/>
  <c r="V8" i="35" s="1"/>
  <c r="V31" i="35"/>
  <c r="R69" i="35"/>
  <c r="R73" i="36"/>
  <c r="Q27" i="37"/>
  <c r="V27" i="37" s="1"/>
  <c r="R27" i="37" s="1"/>
  <c r="Q50" i="37"/>
  <c r="V50" i="37" s="1"/>
  <c r="R50" i="37" s="1"/>
  <c r="Q22" i="37"/>
  <c r="V22" i="37" s="1"/>
  <c r="Q10" i="39"/>
  <c r="V10" i="39" s="1"/>
  <c r="R10" i="39" s="1"/>
  <c r="R73" i="39"/>
  <c r="R75" i="39"/>
  <c r="V41" i="40"/>
  <c r="R41" i="40" s="1"/>
  <c r="Q13" i="40"/>
  <c r="V13" i="40" s="1"/>
  <c r="Q30" i="37"/>
  <c r="V30" i="37" s="1"/>
  <c r="R30" i="37" s="1"/>
  <c r="Q9" i="39"/>
  <c r="V9" i="39" s="1"/>
  <c r="T9" i="39"/>
  <c r="T32" i="37"/>
  <c r="Q26" i="37"/>
  <c r="V26" i="37" s="1"/>
  <c r="R26" i="37" s="1"/>
  <c r="Q62" i="34"/>
  <c r="V62" i="34" s="1"/>
  <c r="V10" i="36"/>
  <c r="R10" i="36" s="1"/>
  <c r="V79" i="37"/>
  <c r="R79" i="37" s="1"/>
  <c r="Q54" i="37"/>
  <c r="V54" i="37" s="1"/>
  <c r="R54" i="37" s="1"/>
  <c r="R64" i="38"/>
  <c r="Q7" i="40"/>
  <c r="V7" i="40" s="1"/>
  <c r="R7" i="40" s="1"/>
  <c r="R44" i="40"/>
  <c r="Q31" i="37"/>
  <c r="V31" i="37" s="1"/>
  <c r="R31" i="37" s="1"/>
  <c r="U16" i="39"/>
  <c r="Q48" i="40"/>
  <c r="V48" i="40" s="1"/>
  <c r="R48" i="40" s="1"/>
  <c r="R70" i="39"/>
  <c r="V75" i="40"/>
  <c r="R75" i="40" s="1"/>
  <c r="R73" i="40"/>
  <c r="T78" i="40"/>
  <c r="V78" i="40"/>
  <c r="R77" i="40"/>
  <c r="R59" i="40"/>
  <c r="T13" i="40"/>
  <c r="Q32" i="40"/>
  <c r="V32" i="40" s="1"/>
  <c r="R32" i="40" s="1"/>
  <c r="Q34" i="40"/>
  <c r="V34" i="40" s="1"/>
  <c r="R34" i="40" s="1"/>
  <c r="V69" i="40"/>
  <c r="V24" i="40"/>
  <c r="V71" i="40"/>
  <c r="T31" i="40"/>
  <c r="Q31" i="40"/>
  <c r="V31" i="40" s="1"/>
  <c r="T39" i="40"/>
  <c r="Q39" i="40"/>
  <c r="V39" i="40" s="1"/>
  <c r="T69" i="40"/>
  <c r="U58" i="40"/>
  <c r="S58" i="40"/>
  <c r="T58" i="40"/>
  <c r="R60" i="40"/>
  <c r="R55" i="40"/>
  <c r="T37" i="40"/>
  <c r="Q37" i="40"/>
  <c r="V37" i="40" s="1"/>
  <c r="Q36" i="40"/>
  <c r="V36" i="40" s="1"/>
  <c r="R36" i="40" s="1"/>
  <c r="Q38" i="40"/>
  <c r="V38" i="40" s="1"/>
  <c r="R38" i="40" s="1"/>
  <c r="P52" i="40"/>
  <c r="U52" i="40" s="1"/>
  <c r="O52" i="40"/>
  <c r="S52" i="40"/>
  <c r="V64" i="40"/>
  <c r="R64" i="40" s="1"/>
  <c r="P9" i="40"/>
  <c r="U9" i="40" s="1"/>
  <c r="O9" i="40"/>
  <c r="S9" i="40"/>
  <c r="O18" i="40"/>
  <c r="P18" i="40"/>
  <c r="U18" i="40" s="1"/>
  <c r="S18" i="40"/>
  <c r="T35" i="40"/>
  <c r="Q35" i="40"/>
  <c r="V35" i="40" s="1"/>
  <c r="T17" i="40"/>
  <c r="Q17" i="40"/>
  <c r="V17" i="40" s="1"/>
  <c r="Q21" i="40"/>
  <c r="V21" i="40" s="1"/>
  <c r="R21" i="40" s="1"/>
  <c r="L81" i="40"/>
  <c r="T23" i="40"/>
  <c r="Q23" i="40"/>
  <c r="V23" i="40" s="1"/>
  <c r="O53" i="40"/>
  <c r="T53" i="40" s="1"/>
  <c r="P53" i="40"/>
  <c r="U53" i="40" s="1"/>
  <c r="S53" i="40"/>
  <c r="T33" i="40"/>
  <c r="Q33" i="40"/>
  <c r="V33" i="40" s="1"/>
  <c r="T71" i="40"/>
  <c r="O14" i="40"/>
  <c r="T14" i="40" s="1"/>
  <c r="P14" i="40"/>
  <c r="U14" i="40" s="1"/>
  <c r="S14" i="40"/>
  <c r="N81" i="40"/>
  <c r="S62" i="40"/>
  <c r="U62" i="40"/>
  <c r="T62" i="40"/>
  <c r="Q12" i="40"/>
  <c r="V12" i="40" s="1"/>
  <c r="R12" i="40" s="1"/>
  <c r="V79" i="40"/>
  <c r="R79" i="40" s="1"/>
  <c r="R79" i="39"/>
  <c r="Q43" i="39"/>
  <c r="V43" i="39" s="1"/>
  <c r="R77" i="39"/>
  <c r="R74" i="39"/>
  <c r="L81" i="39"/>
  <c r="R69" i="39"/>
  <c r="R71" i="39"/>
  <c r="R76" i="39"/>
  <c r="P31" i="39"/>
  <c r="U31" i="39" s="1"/>
  <c r="S31" i="39"/>
  <c r="O31" i="39"/>
  <c r="T31" i="39" s="1"/>
  <c r="P38" i="39"/>
  <c r="U38" i="39" s="1"/>
  <c r="S38" i="39"/>
  <c r="O38" i="39"/>
  <c r="T38" i="39" s="1"/>
  <c r="P27" i="39"/>
  <c r="U27" i="39" s="1"/>
  <c r="O27" i="39"/>
  <c r="T27" i="39" s="1"/>
  <c r="S27" i="39"/>
  <c r="Q53" i="39"/>
  <c r="V53" i="39" s="1"/>
  <c r="T53" i="39"/>
  <c r="P32" i="39"/>
  <c r="U32" i="39" s="1"/>
  <c r="O32" i="39"/>
  <c r="S32" i="39"/>
  <c r="P7" i="39"/>
  <c r="N81" i="39"/>
  <c r="O7" i="39"/>
  <c r="S7" i="39"/>
  <c r="P15" i="39"/>
  <c r="U15" i="39" s="1"/>
  <c r="O15" i="39"/>
  <c r="T15" i="39" s="1"/>
  <c r="S15" i="39"/>
  <c r="P36" i="39"/>
  <c r="U36" i="39" s="1"/>
  <c r="S36" i="39"/>
  <c r="O36" i="39"/>
  <c r="P19" i="39"/>
  <c r="U19" i="39" s="1"/>
  <c r="O19" i="39"/>
  <c r="T19" i="39" s="1"/>
  <c r="S19" i="39"/>
  <c r="Q66" i="39"/>
  <c r="V66" i="39" s="1"/>
  <c r="R66" i="39" s="1"/>
  <c r="Q30" i="39"/>
  <c r="V30" i="39" s="1"/>
  <c r="R30" i="39" s="1"/>
  <c r="P39" i="39"/>
  <c r="U39" i="39" s="1"/>
  <c r="S39" i="39"/>
  <c r="O39" i="39"/>
  <c r="P23" i="39"/>
  <c r="U23" i="39" s="1"/>
  <c r="O23" i="39"/>
  <c r="S23" i="39"/>
  <c r="T43" i="39"/>
  <c r="T67" i="39"/>
  <c r="Q67" i="39"/>
  <c r="V67" i="39" s="1"/>
  <c r="P33" i="39"/>
  <c r="U33" i="39" s="1"/>
  <c r="S33" i="39"/>
  <c r="O33" i="39"/>
  <c r="Q65" i="39"/>
  <c r="V65" i="39" s="1"/>
  <c r="R65" i="39" s="1"/>
  <c r="Q41" i="39"/>
  <c r="V41" i="39" s="1"/>
  <c r="R41" i="39" s="1"/>
  <c r="Q54" i="39"/>
  <c r="V54" i="39" s="1"/>
  <c r="R54" i="39" s="1"/>
  <c r="P62" i="39"/>
  <c r="U62" i="39" s="1"/>
  <c r="O62" i="39"/>
  <c r="T62" i="39" s="1"/>
  <c r="S62" i="39"/>
  <c r="P46" i="39"/>
  <c r="U46" i="39" s="1"/>
  <c r="S46" i="39"/>
  <c r="O46" i="39"/>
  <c r="T58" i="39"/>
  <c r="Q58" i="39"/>
  <c r="V58" i="39" s="1"/>
  <c r="P37" i="39"/>
  <c r="U37" i="39" s="1"/>
  <c r="S37" i="39"/>
  <c r="O37" i="39"/>
  <c r="T37" i="39" s="1"/>
  <c r="P47" i="39"/>
  <c r="U47" i="39" s="1"/>
  <c r="O47" i="39"/>
  <c r="S47" i="39"/>
  <c r="P48" i="39"/>
  <c r="U48" i="39" s="1"/>
  <c r="O48" i="39"/>
  <c r="T48" i="39" s="1"/>
  <c r="S48" i="39"/>
  <c r="P11" i="39"/>
  <c r="U11" i="39" s="1"/>
  <c r="O11" i="39"/>
  <c r="T11" i="39" s="1"/>
  <c r="S11" i="39"/>
  <c r="P34" i="39"/>
  <c r="U34" i="39" s="1"/>
  <c r="O34" i="39"/>
  <c r="T34" i="39" s="1"/>
  <c r="S34" i="39"/>
  <c r="P35" i="39"/>
  <c r="U35" i="39" s="1"/>
  <c r="S35" i="39"/>
  <c r="O35" i="39"/>
  <c r="T35" i="39" s="1"/>
  <c r="T52" i="39"/>
  <c r="Q52" i="39"/>
  <c r="V52" i="39" s="1"/>
  <c r="Q42" i="39"/>
  <c r="V42" i="39" s="1"/>
  <c r="R42" i="39" s="1"/>
  <c r="Q26" i="39"/>
  <c r="V26" i="39" s="1"/>
  <c r="R26" i="39" s="1"/>
  <c r="T50" i="38"/>
  <c r="Q70" i="38"/>
  <c r="V70" i="38" s="1"/>
  <c r="R70" i="38" s="1"/>
  <c r="Q73" i="38"/>
  <c r="V73" i="38" s="1"/>
  <c r="V32" i="38"/>
  <c r="R59" i="38"/>
  <c r="Q29" i="38"/>
  <c r="V29" i="38" s="1"/>
  <c r="R29" i="38" s="1"/>
  <c r="P26" i="38"/>
  <c r="U26" i="38" s="1"/>
  <c r="O26" i="38"/>
  <c r="T26" i="38" s="1"/>
  <c r="S26" i="38"/>
  <c r="T7" i="38"/>
  <c r="Q7" i="38"/>
  <c r="V7" i="38" s="1"/>
  <c r="P42" i="38"/>
  <c r="U42" i="38" s="1"/>
  <c r="S42" i="38"/>
  <c r="O42" i="38"/>
  <c r="V75" i="38"/>
  <c r="R75" i="38" s="1"/>
  <c r="T73" i="38"/>
  <c r="L81" i="38"/>
  <c r="P46" i="38"/>
  <c r="U46" i="38" s="1"/>
  <c r="S46" i="38"/>
  <c r="O46" i="38"/>
  <c r="P47" i="38"/>
  <c r="U47" i="38" s="1"/>
  <c r="S47" i="38"/>
  <c r="O47" i="38"/>
  <c r="P30" i="38"/>
  <c r="U30" i="38" s="1"/>
  <c r="O30" i="38"/>
  <c r="T30" i="38" s="1"/>
  <c r="S30" i="38"/>
  <c r="R44" i="38"/>
  <c r="Q10" i="38"/>
  <c r="V10" i="38" s="1"/>
  <c r="R10" i="38" s="1"/>
  <c r="P18" i="38"/>
  <c r="U18" i="38" s="1"/>
  <c r="O18" i="38"/>
  <c r="T18" i="38" s="1"/>
  <c r="S18" i="38"/>
  <c r="Q21" i="38"/>
  <c r="V21" i="38" s="1"/>
  <c r="R21" i="38" s="1"/>
  <c r="P39" i="38"/>
  <c r="U39" i="38" s="1"/>
  <c r="O39" i="38"/>
  <c r="S39" i="38"/>
  <c r="P62" i="38"/>
  <c r="U62" i="38" s="1"/>
  <c r="S62" i="38"/>
  <c r="O62" i="38"/>
  <c r="T62" i="38" s="1"/>
  <c r="R61" i="38"/>
  <c r="T38" i="38"/>
  <c r="Q38" i="38"/>
  <c r="V38" i="38" s="1"/>
  <c r="P22" i="38"/>
  <c r="U22" i="38" s="1"/>
  <c r="O22" i="38"/>
  <c r="S22" i="38"/>
  <c r="T45" i="38"/>
  <c r="Q45" i="38"/>
  <c r="V45" i="38" s="1"/>
  <c r="P14" i="38"/>
  <c r="U14" i="38" s="1"/>
  <c r="O14" i="38"/>
  <c r="S14" i="38"/>
  <c r="Q17" i="38"/>
  <c r="V17" i="38" s="1"/>
  <c r="R17" i="38" s="1"/>
  <c r="Q25" i="38"/>
  <c r="V25" i="38" s="1"/>
  <c r="R25" i="38" s="1"/>
  <c r="N81" i="38"/>
  <c r="Q65" i="38"/>
  <c r="V65" i="38" s="1"/>
  <c r="R65" i="38" s="1"/>
  <c r="P41" i="38"/>
  <c r="U41" i="38" s="1"/>
  <c r="S41" i="38"/>
  <c r="O41" i="38"/>
  <c r="T41" i="38" s="1"/>
  <c r="Q58" i="38"/>
  <c r="V58" i="38" s="1"/>
  <c r="T58" i="38"/>
  <c r="T13" i="38"/>
  <c r="Q13" i="38"/>
  <c r="V13" i="38" s="1"/>
  <c r="T67" i="38"/>
  <c r="Q67" i="38"/>
  <c r="V67" i="38" s="1"/>
  <c r="P48" i="38"/>
  <c r="U48" i="38" s="1"/>
  <c r="O48" i="38"/>
  <c r="S48" i="38"/>
  <c r="Q23" i="37"/>
  <c r="V23" i="37" s="1"/>
  <c r="R60" i="37"/>
  <c r="Q73" i="37"/>
  <c r="V73" i="37" s="1"/>
  <c r="R73" i="37" s="1"/>
  <c r="R74" i="37"/>
  <c r="R61" i="37"/>
  <c r="Q14" i="37"/>
  <c r="V14" i="37" s="1"/>
  <c r="T22" i="37"/>
  <c r="R64" i="37"/>
  <c r="Q72" i="37"/>
  <c r="V72" i="37" s="1"/>
  <c r="T72" i="37"/>
  <c r="L81" i="37"/>
  <c r="O11" i="37"/>
  <c r="T11" i="37" s="1"/>
  <c r="P11" i="37"/>
  <c r="U11" i="37" s="1"/>
  <c r="S11" i="37"/>
  <c r="P67" i="37"/>
  <c r="U67" i="37" s="1"/>
  <c r="O67" i="37"/>
  <c r="T67" i="37" s="1"/>
  <c r="S67" i="37"/>
  <c r="P65" i="37"/>
  <c r="U65" i="37" s="1"/>
  <c r="O65" i="37"/>
  <c r="T65" i="37" s="1"/>
  <c r="S65" i="37"/>
  <c r="O19" i="37"/>
  <c r="P19" i="37"/>
  <c r="U19" i="37" s="1"/>
  <c r="S19" i="37"/>
  <c r="Q15" i="37"/>
  <c r="V15" i="37" s="1"/>
  <c r="R15" i="37" s="1"/>
  <c r="P53" i="37"/>
  <c r="U53" i="37" s="1"/>
  <c r="O53" i="37"/>
  <c r="S53" i="37"/>
  <c r="V29" i="37"/>
  <c r="T14" i="37"/>
  <c r="S62" i="37"/>
  <c r="O62" i="37"/>
  <c r="P62" i="37"/>
  <c r="U62" i="37" s="1"/>
  <c r="R63" i="37"/>
  <c r="T23" i="37"/>
  <c r="P58" i="37"/>
  <c r="U58" i="37" s="1"/>
  <c r="O58" i="37"/>
  <c r="T58" i="37" s="1"/>
  <c r="S58" i="37"/>
  <c r="P66" i="37"/>
  <c r="U66" i="37" s="1"/>
  <c r="O66" i="37"/>
  <c r="T66" i="37" s="1"/>
  <c r="S66" i="37"/>
  <c r="Q7" i="37"/>
  <c r="V7" i="37" s="1"/>
  <c r="Q52" i="37"/>
  <c r="V52" i="37" s="1"/>
  <c r="R52" i="37" s="1"/>
  <c r="T49" i="37"/>
  <c r="Q49" i="37"/>
  <c r="V49" i="37" s="1"/>
  <c r="Q43" i="37"/>
  <c r="V43" i="37" s="1"/>
  <c r="R43" i="37" s="1"/>
  <c r="U7" i="37"/>
  <c r="Q72" i="36"/>
  <c r="V72" i="36" s="1"/>
  <c r="R72" i="36" s="1"/>
  <c r="Q24" i="36"/>
  <c r="V24" i="36" s="1"/>
  <c r="R24" i="36" s="1"/>
  <c r="R34" i="36"/>
  <c r="V74" i="36"/>
  <c r="R74" i="36" s="1"/>
  <c r="R68" i="36"/>
  <c r="T29" i="36"/>
  <c r="O21" i="36"/>
  <c r="T21" i="36" s="1"/>
  <c r="P21" i="36"/>
  <c r="U21" i="36" s="1"/>
  <c r="S21" i="36"/>
  <c r="S32" i="36"/>
  <c r="P32" i="36"/>
  <c r="U32" i="36" s="1"/>
  <c r="O32" i="36"/>
  <c r="T32" i="36" s="1"/>
  <c r="T45" i="36"/>
  <c r="Q45" i="36"/>
  <c r="V45" i="36" s="1"/>
  <c r="O17" i="36"/>
  <c r="P17" i="36"/>
  <c r="U17" i="36" s="1"/>
  <c r="S17" i="36"/>
  <c r="Q76" i="36"/>
  <c r="V76" i="36" s="1"/>
  <c r="T76" i="36"/>
  <c r="Q44" i="36"/>
  <c r="V44" i="36" s="1"/>
  <c r="T44" i="36"/>
  <c r="P66" i="36"/>
  <c r="U66" i="36" s="1"/>
  <c r="O66" i="36"/>
  <c r="T66" i="36" s="1"/>
  <c r="S66" i="36"/>
  <c r="Q11" i="36"/>
  <c r="V11" i="36" s="1"/>
  <c r="R11" i="36" s="1"/>
  <c r="Q79" i="36"/>
  <c r="V79" i="36" s="1"/>
  <c r="T79" i="36"/>
  <c r="O51" i="36"/>
  <c r="P51" i="36"/>
  <c r="U51" i="36" s="1"/>
  <c r="S51" i="36"/>
  <c r="O9" i="36"/>
  <c r="P9" i="36"/>
  <c r="U9" i="36" s="1"/>
  <c r="S9" i="36"/>
  <c r="T52" i="36"/>
  <c r="Q52" i="36"/>
  <c r="V52" i="36" s="1"/>
  <c r="Q65" i="36"/>
  <c r="V65" i="36" s="1"/>
  <c r="R65" i="36" s="1"/>
  <c r="Q75" i="36"/>
  <c r="V75" i="36" s="1"/>
  <c r="R75" i="36" s="1"/>
  <c r="Q23" i="36"/>
  <c r="V23" i="36" s="1"/>
  <c r="T23" i="36"/>
  <c r="R69" i="36"/>
  <c r="O38" i="36"/>
  <c r="T38" i="36" s="1"/>
  <c r="P38" i="36"/>
  <c r="U38" i="36" s="1"/>
  <c r="S38" i="36"/>
  <c r="O36" i="36"/>
  <c r="T36" i="36" s="1"/>
  <c r="S36" i="36"/>
  <c r="P36" i="36"/>
  <c r="U36" i="36" s="1"/>
  <c r="O13" i="36"/>
  <c r="P13" i="36"/>
  <c r="U13" i="36" s="1"/>
  <c r="S13" i="36"/>
  <c r="P8" i="36"/>
  <c r="O8" i="36"/>
  <c r="N81" i="36"/>
  <c r="S8" i="36"/>
  <c r="Q35" i="36"/>
  <c r="V35" i="36" s="1"/>
  <c r="T35" i="36"/>
  <c r="V18" i="36"/>
  <c r="R18" i="36" s="1"/>
  <c r="P62" i="36"/>
  <c r="U62" i="36" s="1"/>
  <c r="O62" i="36"/>
  <c r="T62" i="36" s="1"/>
  <c r="S62" i="36"/>
  <c r="Q41" i="36"/>
  <c r="V41" i="36" s="1"/>
  <c r="R41" i="36" s="1"/>
  <c r="Q46" i="36"/>
  <c r="V46" i="36" s="1"/>
  <c r="T46" i="36"/>
  <c r="O28" i="36"/>
  <c r="T28" i="36" s="1"/>
  <c r="P28" i="36"/>
  <c r="U28" i="36" s="1"/>
  <c r="S28" i="36"/>
  <c r="T47" i="36"/>
  <c r="Q47" i="36"/>
  <c r="V47" i="36" s="1"/>
  <c r="P16" i="36"/>
  <c r="U16" i="36" s="1"/>
  <c r="O16" i="36"/>
  <c r="T16" i="36" s="1"/>
  <c r="S16" i="36"/>
  <c r="P50" i="36"/>
  <c r="U50" i="36" s="1"/>
  <c r="O50" i="36"/>
  <c r="T50" i="36" s="1"/>
  <c r="S50" i="36"/>
  <c r="L81" i="36"/>
  <c r="R11" i="35"/>
  <c r="V49" i="35"/>
  <c r="R49" i="35" s="1"/>
  <c r="R55" i="35"/>
  <c r="R12" i="35"/>
  <c r="R44" i="35"/>
  <c r="V74" i="35"/>
  <c r="R74" i="35" s="1"/>
  <c r="R77" i="35"/>
  <c r="T43" i="35"/>
  <c r="Q43" i="35"/>
  <c r="V43" i="35" s="1"/>
  <c r="P62" i="35"/>
  <c r="U62" i="35" s="1"/>
  <c r="O62" i="35"/>
  <c r="T62" i="35" s="1"/>
  <c r="S62" i="35"/>
  <c r="O52" i="35"/>
  <c r="T52" i="35" s="1"/>
  <c r="S52" i="35"/>
  <c r="P52" i="35"/>
  <c r="U52" i="35" s="1"/>
  <c r="O26" i="35"/>
  <c r="P26" i="35"/>
  <c r="U26" i="35" s="1"/>
  <c r="S26" i="35"/>
  <c r="T38" i="35"/>
  <c r="Q38" i="35"/>
  <c r="V38" i="35" s="1"/>
  <c r="S51" i="35"/>
  <c r="P51" i="35"/>
  <c r="U51" i="35" s="1"/>
  <c r="O51" i="35"/>
  <c r="T51" i="35" s="1"/>
  <c r="T67" i="35"/>
  <c r="Q67" i="35"/>
  <c r="V67" i="35" s="1"/>
  <c r="Q75" i="35"/>
  <c r="V75" i="35" s="1"/>
  <c r="R75" i="35" s="1"/>
  <c r="U8" i="35"/>
  <c r="Q72" i="35"/>
  <c r="V72" i="35" s="1"/>
  <c r="R72" i="35" s="1"/>
  <c r="Q48" i="35"/>
  <c r="V48" i="35" s="1"/>
  <c r="T48" i="35"/>
  <c r="Q20" i="35"/>
  <c r="V20" i="35" s="1"/>
  <c r="R20" i="35" s="1"/>
  <c r="Q76" i="35"/>
  <c r="V76" i="35" s="1"/>
  <c r="R76" i="35" s="1"/>
  <c r="Q42" i="35"/>
  <c r="V42" i="35" s="1"/>
  <c r="R42" i="35" s="1"/>
  <c r="Q79" i="35"/>
  <c r="V79" i="35" s="1"/>
  <c r="T79" i="35"/>
  <c r="O13" i="35"/>
  <c r="P13" i="35"/>
  <c r="U13" i="35" s="1"/>
  <c r="N81" i="35"/>
  <c r="S13" i="35"/>
  <c r="Q27" i="35"/>
  <c r="V27" i="35" s="1"/>
  <c r="R27" i="35" s="1"/>
  <c r="T36" i="35"/>
  <c r="Q36" i="35"/>
  <c r="V36" i="35" s="1"/>
  <c r="R61" i="35"/>
  <c r="P41" i="35"/>
  <c r="U41" i="35" s="1"/>
  <c r="O41" i="35"/>
  <c r="S41" i="35"/>
  <c r="T16" i="35"/>
  <c r="V7" i="35"/>
  <c r="T34" i="35"/>
  <c r="Q34" i="35"/>
  <c r="V34" i="35" s="1"/>
  <c r="Q29" i="35"/>
  <c r="V29" i="35" s="1"/>
  <c r="R29" i="35" s="1"/>
  <c r="T71" i="35"/>
  <c r="Q71" i="35"/>
  <c r="V71" i="35" s="1"/>
  <c r="Q17" i="35"/>
  <c r="V17" i="35" s="1"/>
  <c r="O21" i="35"/>
  <c r="P21" i="35"/>
  <c r="U21" i="35" s="1"/>
  <c r="S21" i="35"/>
  <c r="P46" i="35"/>
  <c r="U46" i="35" s="1"/>
  <c r="O46" i="35"/>
  <c r="T46" i="35" s="1"/>
  <c r="S46" i="35"/>
  <c r="T17" i="35"/>
  <c r="L81" i="35"/>
  <c r="T8" i="35"/>
  <c r="P47" i="35"/>
  <c r="U47" i="35" s="1"/>
  <c r="O47" i="35"/>
  <c r="S47" i="35"/>
  <c r="Q22" i="35"/>
  <c r="V22" i="35" s="1"/>
  <c r="R22" i="35" s="1"/>
  <c r="Q65" i="34"/>
  <c r="V65" i="34" s="1"/>
  <c r="R65" i="34" s="1"/>
  <c r="Q67" i="34"/>
  <c r="V67" i="34" s="1"/>
  <c r="R67" i="34" s="1"/>
  <c r="V15" i="34"/>
  <c r="R15" i="34" s="1"/>
  <c r="V74" i="34"/>
  <c r="R74" i="34" s="1"/>
  <c r="R56" i="34"/>
  <c r="T54" i="34"/>
  <c r="V48" i="34"/>
  <c r="R48" i="34" s="1"/>
  <c r="R68" i="34"/>
  <c r="R63" i="34"/>
  <c r="O18" i="34"/>
  <c r="T18" i="34" s="1"/>
  <c r="P18" i="34"/>
  <c r="U18" i="34" s="1"/>
  <c r="S18" i="34"/>
  <c r="P52" i="34"/>
  <c r="U52" i="34" s="1"/>
  <c r="O52" i="34"/>
  <c r="T52" i="34" s="1"/>
  <c r="S52" i="34"/>
  <c r="O10" i="34"/>
  <c r="T10" i="34" s="1"/>
  <c r="P10" i="34"/>
  <c r="U10" i="34" s="1"/>
  <c r="S10" i="34"/>
  <c r="L81" i="34"/>
  <c r="T43" i="34"/>
  <c r="Q43" i="34"/>
  <c r="V43" i="34" s="1"/>
  <c r="T50" i="34"/>
  <c r="Q50" i="34"/>
  <c r="V50" i="34" s="1"/>
  <c r="N81" i="34"/>
  <c r="O14" i="34"/>
  <c r="T14" i="34" s="1"/>
  <c r="P14" i="34"/>
  <c r="U14" i="34" s="1"/>
  <c r="S14" i="34"/>
  <c r="T9" i="34"/>
  <c r="Q9" i="34"/>
  <c r="V9" i="34" s="1"/>
  <c r="T8" i="34"/>
  <c r="Q8" i="34"/>
  <c r="V8" i="34" s="1"/>
  <c r="P53" i="34"/>
  <c r="U53" i="34" s="1"/>
  <c r="O53" i="34"/>
  <c r="T53" i="34" s="1"/>
  <c r="S53" i="34"/>
  <c r="P31" i="34"/>
  <c r="U31" i="34" s="1"/>
  <c r="O31" i="34"/>
  <c r="T31" i="34" s="1"/>
  <c r="S31" i="34"/>
  <c r="R64" i="34"/>
  <c r="O25" i="34"/>
  <c r="T25" i="34" s="1"/>
  <c r="P25" i="34"/>
  <c r="U25" i="34" s="1"/>
  <c r="S25" i="34"/>
  <c r="T38" i="34"/>
  <c r="T20" i="34"/>
  <c r="Q20" i="34"/>
  <c r="V20" i="34" s="1"/>
  <c r="P32" i="34"/>
  <c r="U32" i="34" s="1"/>
  <c r="O32" i="34"/>
  <c r="S32" i="34"/>
  <c r="T13" i="34"/>
  <c r="Q13" i="34"/>
  <c r="V13" i="34" s="1"/>
  <c r="O45" i="34"/>
  <c r="P45" i="34"/>
  <c r="U45" i="34" s="1"/>
  <c r="S45" i="34"/>
  <c r="O22" i="34"/>
  <c r="T22" i="34" s="1"/>
  <c r="P22" i="34"/>
  <c r="U22" i="34" s="1"/>
  <c r="S22" i="34"/>
  <c r="T44" i="34"/>
  <c r="Q44" i="34"/>
  <c r="V44" i="34" s="1"/>
  <c r="T62" i="34"/>
  <c r="Q24" i="34"/>
  <c r="V24" i="34" s="1"/>
  <c r="R24" i="34" s="1"/>
  <c r="Q66" i="34"/>
  <c r="V66" i="34" s="1"/>
  <c r="R66" i="34" s="1"/>
  <c r="Q21" i="34"/>
  <c r="V21" i="34" s="1"/>
  <c r="T21" i="34"/>
  <c r="T17" i="34"/>
  <c r="Q17" i="34"/>
  <c r="V17" i="34" s="1"/>
  <c r="T36" i="34"/>
  <c r="Q51" i="34"/>
  <c r="V51" i="34" s="1"/>
  <c r="T51" i="34"/>
  <c r="P28" i="34"/>
  <c r="U28" i="34" s="1"/>
  <c r="O28" i="34"/>
  <c r="S28" i="34"/>
  <c r="T16" i="34"/>
  <c r="Q16" i="34"/>
  <c r="V16" i="34" s="1"/>
  <c r="U7" i="34"/>
  <c r="T12" i="34"/>
  <c r="Q12" i="34"/>
  <c r="V12" i="34" s="1"/>
  <c r="Q27" i="34"/>
  <c r="V27" i="34" s="1"/>
  <c r="R27" i="34" s="1"/>
  <c r="T58" i="34"/>
  <c r="Q58" i="34"/>
  <c r="V58" i="34" s="1"/>
  <c r="R9" i="35" l="1"/>
  <c r="R52" i="38"/>
  <c r="R37" i="34"/>
  <c r="R46" i="37"/>
  <c r="R20" i="39"/>
  <c r="R16" i="37"/>
  <c r="R10" i="40"/>
  <c r="R50" i="39"/>
  <c r="R33" i="34"/>
  <c r="R32" i="38"/>
  <c r="R33" i="37"/>
  <c r="R45" i="40"/>
  <c r="R32" i="35"/>
  <c r="R53" i="36"/>
  <c r="R46" i="40"/>
  <c r="R11" i="38"/>
  <c r="R41" i="37"/>
  <c r="R30" i="35"/>
  <c r="R27" i="38"/>
  <c r="R37" i="37"/>
  <c r="R53" i="38"/>
  <c r="R35" i="38"/>
  <c r="R16" i="35"/>
  <c r="R49" i="39"/>
  <c r="R16" i="39"/>
  <c r="R15" i="38"/>
  <c r="R42" i="34"/>
  <c r="R19" i="38"/>
  <c r="R46" i="34"/>
  <c r="R12" i="39"/>
  <c r="R8" i="39"/>
  <c r="R29" i="36"/>
  <c r="R29" i="37"/>
  <c r="R39" i="34"/>
  <c r="R45" i="37"/>
  <c r="R44" i="37"/>
  <c r="R28" i="37"/>
  <c r="R50" i="38"/>
  <c r="R41" i="34"/>
  <c r="R31" i="35"/>
  <c r="R29" i="40"/>
  <c r="R69" i="40"/>
  <c r="R13" i="34"/>
  <c r="R45" i="38"/>
  <c r="R71" i="35"/>
  <c r="R71" i="40"/>
  <c r="Q14" i="34"/>
  <c r="V14" i="34" s="1"/>
  <c r="R14" i="34" s="1"/>
  <c r="R34" i="35"/>
  <c r="R33" i="40"/>
  <c r="R22" i="37"/>
  <c r="R42" i="40"/>
  <c r="R25" i="37"/>
  <c r="R67" i="38"/>
  <c r="R21" i="39"/>
  <c r="R23" i="37"/>
  <c r="R24" i="40"/>
  <c r="R43" i="34"/>
  <c r="R29" i="34"/>
  <c r="R43" i="35"/>
  <c r="R31" i="40"/>
  <c r="R13" i="40"/>
  <c r="R38" i="34"/>
  <c r="R36" i="34"/>
  <c r="R44" i="36"/>
  <c r="R72" i="37"/>
  <c r="R9" i="39"/>
  <c r="R44" i="34"/>
  <c r="R8" i="34"/>
  <c r="R50" i="34"/>
  <c r="R79" i="35"/>
  <c r="R35" i="36"/>
  <c r="R13" i="38"/>
  <c r="Q18" i="38"/>
  <c r="V18" i="38" s="1"/>
  <c r="R23" i="40"/>
  <c r="U81" i="40"/>
  <c r="Q10" i="34"/>
  <c r="V10" i="34" s="1"/>
  <c r="R10" i="34" s="1"/>
  <c r="R9" i="34"/>
  <c r="R46" i="36"/>
  <c r="R73" i="38"/>
  <c r="R32" i="37"/>
  <c r="R21" i="34"/>
  <c r="R38" i="35"/>
  <c r="Q62" i="35"/>
  <c r="V62" i="35" s="1"/>
  <c r="R62" i="35" s="1"/>
  <c r="R45" i="36"/>
  <c r="R17" i="40"/>
  <c r="R37" i="40"/>
  <c r="Q66" i="40"/>
  <c r="V66" i="40" s="1"/>
  <c r="R66" i="40" s="1"/>
  <c r="R78" i="40"/>
  <c r="P81" i="40"/>
  <c r="R39" i="40"/>
  <c r="V58" i="40"/>
  <c r="R58" i="40" s="1"/>
  <c r="R35" i="40"/>
  <c r="S81" i="40"/>
  <c r="T9" i="40"/>
  <c r="Q9" i="40"/>
  <c r="T52" i="40"/>
  <c r="Q52" i="40"/>
  <c r="V52" i="40" s="1"/>
  <c r="V62" i="40"/>
  <c r="R62" i="40" s="1"/>
  <c r="T18" i="40"/>
  <c r="Q18" i="40"/>
  <c r="V18" i="40" s="1"/>
  <c r="O81" i="40"/>
  <c r="Q53" i="40"/>
  <c r="V53" i="40" s="1"/>
  <c r="R53" i="40" s="1"/>
  <c r="Q14" i="40"/>
  <c r="V14" i="40" s="1"/>
  <c r="R14" i="40" s="1"/>
  <c r="Q31" i="39"/>
  <c r="V31" i="39" s="1"/>
  <c r="R31" i="39" s="1"/>
  <c r="R53" i="39"/>
  <c r="R52" i="39"/>
  <c r="R67" i="39"/>
  <c r="Q15" i="39"/>
  <c r="V15" i="39" s="1"/>
  <c r="R15" i="39" s="1"/>
  <c r="Q27" i="39"/>
  <c r="V27" i="39" s="1"/>
  <c r="R27" i="39" s="1"/>
  <c r="Q35" i="39"/>
  <c r="V35" i="39" s="1"/>
  <c r="R35" i="39" s="1"/>
  <c r="T46" i="39"/>
  <c r="Q46" i="39"/>
  <c r="V46" i="39" s="1"/>
  <c r="R43" i="39"/>
  <c r="T39" i="39"/>
  <c r="Q39" i="39"/>
  <c r="V39" i="39" s="1"/>
  <c r="T36" i="39"/>
  <c r="Q36" i="39"/>
  <c r="V36" i="39" s="1"/>
  <c r="O81" i="39"/>
  <c r="T7" i="39"/>
  <c r="Q7" i="39"/>
  <c r="T32" i="39"/>
  <c r="Q32" i="39"/>
  <c r="V32" i="39" s="1"/>
  <c r="Q11" i="39"/>
  <c r="V11" i="39" s="1"/>
  <c r="R11" i="39" s="1"/>
  <c r="T33" i="39"/>
  <c r="Q33" i="39"/>
  <c r="V33" i="39" s="1"/>
  <c r="S81" i="39"/>
  <c r="Q38" i="39"/>
  <c r="V38" i="39" s="1"/>
  <c r="R38" i="39" s="1"/>
  <c r="R58" i="39"/>
  <c r="T23" i="39"/>
  <c r="Q23" i="39"/>
  <c r="V23" i="39" s="1"/>
  <c r="Q34" i="39"/>
  <c r="V34" i="39" s="1"/>
  <c r="R34" i="39" s="1"/>
  <c r="Q48" i="39"/>
  <c r="V48" i="39" s="1"/>
  <c r="R48" i="39" s="1"/>
  <c r="T47" i="39"/>
  <c r="Q47" i="39"/>
  <c r="V47" i="39" s="1"/>
  <c r="Q19" i="39"/>
  <c r="V19" i="39" s="1"/>
  <c r="R19" i="39" s="1"/>
  <c r="P81" i="39"/>
  <c r="U7" i="39"/>
  <c r="U81" i="39" s="1"/>
  <c r="Q62" i="39"/>
  <c r="V62" i="39" s="1"/>
  <c r="R62" i="39" s="1"/>
  <c r="Q37" i="39"/>
  <c r="V37" i="39" s="1"/>
  <c r="R37" i="39" s="1"/>
  <c r="U81" i="38"/>
  <c r="R18" i="38"/>
  <c r="Q30" i="38"/>
  <c r="V30" i="38" s="1"/>
  <c r="R30" i="38" s="1"/>
  <c r="T22" i="38"/>
  <c r="Q22" i="38"/>
  <c r="V22" i="38" s="1"/>
  <c r="R38" i="38"/>
  <c r="Q26" i="38"/>
  <c r="V26" i="38" s="1"/>
  <c r="R26" i="38" s="1"/>
  <c r="T42" i="38"/>
  <c r="Q42" i="38"/>
  <c r="V42" i="38" s="1"/>
  <c r="Q41" i="38"/>
  <c r="V41" i="38" s="1"/>
  <c r="R41" i="38" s="1"/>
  <c r="T39" i="38"/>
  <c r="Q39" i="38"/>
  <c r="V39" i="38" s="1"/>
  <c r="S81" i="38"/>
  <c r="T47" i="38"/>
  <c r="Q47" i="38"/>
  <c r="V47" i="38" s="1"/>
  <c r="T46" i="38"/>
  <c r="Q46" i="38"/>
  <c r="V46" i="38" s="1"/>
  <c r="Q62" i="38"/>
  <c r="V62" i="38" s="1"/>
  <c r="R62" i="38" s="1"/>
  <c r="O81" i="38"/>
  <c r="T48" i="38"/>
  <c r="Q48" i="38"/>
  <c r="V48" i="38" s="1"/>
  <c r="R58" i="38"/>
  <c r="T14" i="38"/>
  <c r="Q14" i="38"/>
  <c r="V14" i="38" s="1"/>
  <c r="P81" i="38"/>
  <c r="R7" i="38"/>
  <c r="U81" i="37"/>
  <c r="R49" i="37"/>
  <c r="Q65" i="37"/>
  <c r="V65" i="37" s="1"/>
  <c r="R65" i="37" s="1"/>
  <c r="T62" i="37"/>
  <c r="Q62" i="37"/>
  <c r="V62" i="37" s="1"/>
  <c r="S81" i="37"/>
  <c r="Q11" i="37"/>
  <c r="V11" i="37" s="1"/>
  <c r="R11" i="37" s="1"/>
  <c r="Q53" i="37"/>
  <c r="V53" i="37" s="1"/>
  <c r="T53" i="37"/>
  <c r="R7" i="37"/>
  <c r="R14" i="37"/>
  <c r="T19" i="37"/>
  <c r="Q19" i="37"/>
  <c r="V19" i="37" s="1"/>
  <c r="Q66" i="37"/>
  <c r="V66" i="37" s="1"/>
  <c r="R66" i="37" s="1"/>
  <c r="Q67" i="37"/>
  <c r="V67" i="37" s="1"/>
  <c r="R67" i="37" s="1"/>
  <c r="O81" i="37"/>
  <c r="P81" i="37"/>
  <c r="Q58" i="37"/>
  <c r="V58" i="37" s="1"/>
  <c r="Q38" i="36"/>
  <c r="V38" i="36" s="1"/>
  <c r="R38" i="36" s="1"/>
  <c r="R47" i="36"/>
  <c r="R23" i="36"/>
  <c r="R79" i="36"/>
  <c r="R76" i="36"/>
  <c r="U8" i="36"/>
  <c r="U81" i="36" s="1"/>
  <c r="P81" i="36"/>
  <c r="Q9" i="36"/>
  <c r="V9" i="36" s="1"/>
  <c r="T9" i="36"/>
  <c r="Q51" i="36"/>
  <c r="V51" i="36" s="1"/>
  <c r="T51" i="36"/>
  <c r="Q28" i="36"/>
  <c r="V28" i="36" s="1"/>
  <c r="R28" i="36" s="1"/>
  <c r="S81" i="36"/>
  <c r="R52" i="36"/>
  <c r="Q32" i="36"/>
  <c r="V32" i="36" s="1"/>
  <c r="R32" i="36" s="1"/>
  <c r="T17" i="36"/>
  <c r="Q17" i="36"/>
  <c r="V17" i="36" s="1"/>
  <c r="Q50" i="36"/>
  <c r="V50" i="36" s="1"/>
  <c r="R50" i="36" s="1"/>
  <c r="Q36" i="36"/>
  <c r="V36" i="36" s="1"/>
  <c r="R36" i="36" s="1"/>
  <c r="Q21" i="36"/>
  <c r="V21" i="36" s="1"/>
  <c r="R21" i="36" s="1"/>
  <c r="Q16" i="36"/>
  <c r="V16" i="36" s="1"/>
  <c r="R16" i="36" s="1"/>
  <c r="T8" i="36"/>
  <c r="Q8" i="36"/>
  <c r="O81" i="36"/>
  <c r="T13" i="36"/>
  <c r="Q13" i="36"/>
  <c r="V13" i="36" s="1"/>
  <c r="Q66" i="36"/>
  <c r="V66" i="36" s="1"/>
  <c r="R66" i="36" s="1"/>
  <c r="Q62" i="36"/>
  <c r="V62" i="36" s="1"/>
  <c r="R62" i="36" s="1"/>
  <c r="R67" i="35"/>
  <c r="R17" i="35"/>
  <c r="R36" i="35"/>
  <c r="R8" i="35"/>
  <c r="T21" i="35"/>
  <c r="Q21" i="35"/>
  <c r="V21" i="35" s="1"/>
  <c r="S81" i="35"/>
  <c r="Q52" i="35"/>
  <c r="V52" i="35" s="1"/>
  <c r="R52" i="35" s="1"/>
  <c r="T47" i="35"/>
  <c r="Q47" i="35"/>
  <c r="V47" i="35" s="1"/>
  <c r="R7" i="35"/>
  <c r="Q41" i="35"/>
  <c r="V41" i="35" s="1"/>
  <c r="T41" i="35"/>
  <c r="Q51" i="35"/>
  <c r="V51" i="35" s="1"/>
  <c r="R51" i="35" s="1"/>
  <c r="R48" i="35"/>
  <c r="P81" i="35"/>
  <c r="Q46" i="35"/>
  <c r="V46" i="35" s="1"/>
  <c r="R46" i="35" s="1"/>
  <c r="T13" i="35"/>
  <c r="Q13" i="35"/>
  <c r="O81" i="35"/>
  <c r="U81" i="35"/>
  <c r="T26" i="35"/>
  <c r="Q26" i="35"/>
  <c r="V26" i="35" s="1"/>
  <c r="Q31" i="34"/>
  <c r="V31" i="34" s="1"/>
  <c r="R31" i="34" s="1"/>
  <c r="R12" i="34"/>
  <c r="R58" i="34"/>
  <c r="R16" i="34"/>
  <c r="R20" i="34"/>
  <c r="R51" i="34"/>
  <c r="R17" i="34"/>
  <c r="R54" i="34"/>
  <c r="U81" i="34"/>
  <c r="R7" i="34"/>
  <c r="O81" i="34"/>
  <c r="Q52" i="34"/>
  <c r="V52" i="34" s="1"/>
  <c r="R52" i="34" s="1"/>
  <c r="T32" i="34"/>
  <c r="Q32" i="34"/>
  <c r="V32" i="34" s="1"/>
  <c r="Q53" i="34"/>
  <c r="V53" i="34" s="1"/>
  <c r="R53" i="34" s="1"/>
  <c r="S81" i="34"/>
  <c r="Q18" i="34"/>
  <c r="V18" i="34" s="1"/>
  <c r="Q22" i="34"/>
  <c r="V22" i="34" s="1"/>
  <c r="R22" i="34" s="1"/>
  <c r="T28" i="34"/>
  <c r="Q28" i="34"/>
  <c r="V28" i="34" s="1"/>
  <c r="R62" i="34"/>
  <c r="Q25" i="34"/>
  <c r="V25" i="34" s="1"/>
  <c r="R25" i="34" s="1"/>
  <c r="T45" i="34"/>
  <c r="Q45" i="34"/>
  <c r="V45" i="34" s="1"/>
  <c r="P81" i="34"/>
  <c r="R39" i="39" l="1"/>
  <c r="R26" i="35"/>
  <c r="R51" i="36"/>
  <c r="R46" i="38"/>
  <c r="R32" i="39"/>
  <c r="R53" i="37"/>
  <c r="R47" i="39"/>
  <c r="R14" i="38"/>
  <c r="R39" i="38"/>
  <c r="R21" i="35"/>
  <c r="R62" i="37"/>
  <c r="R47" i="38"/>
  <c r="R23" i="39"/>
  <c r="R46" i="39"/>
  <c r="R52" i="40"/>
  <c r="R18" i="40"/>
  <c r="R33" i="39"/>
  <c r="R36" i="39"/>
  <c r="T81" i="40"/>
  <c r="V9" i="40"/>
  <c r="V81" i="40" s="1"/>
  <c r="Q81" i="40"/>
  <c r="T81" i="39"/>
  <c r="Q81" i="39"/>
  <c r="V7" i="39"/>
  <c r="V81" i="39" s="1"/>
  <c r="R48" i="38"/>
  <c r="T81" i="38"/>
  <c r="R42" i="38"/>
  <c r="V81" i="38"/>
  <c r="Q81" i="38"/>
  <c r="R22" i="38"/>
  <c r="V81" i="37"/>
  <c r="T81" i="37"/>
  <c r="R58" i="37"/>
  <c r="Q81" i="37"/>
  <c r="R19" i="37"/>
  <c r="R13" i="36"/>
  <c r="R17" i="36"/>
  <c r="R9" i="36"/>
  <c r="Q81" i="36"/>
  <c r="V8" i="36"/>
  <c r="V81" i="36" s="1"/>
  <c r="T81" i="36"/>
  <c r="R41" i="35"/>
  <c r="R47" i="35"/>
  <c r="T81" i="35"/>
  <c r="V13" i="35"/>
  <c r="Q81" i="35"/>
  <c r="R45" i="34"/>
  <c r="V81" i="34"/>
  <c r="R28" i="34"/>
  <c r="R32" i="34"/>
  <c r="T81" i="34"/>
  <c r="Q81" i="34"/>
  <c r="R18" i="34"/>
  <c r="R81" i="37" l="1"/>
  <c r="R81" i="34"/>
  <c r="R81" i="38"/>
  <c r="R7" i="39"/>
  <c r="R81" i="39" s="1"/>
  <c r="R9" i="40"/>
  <c r="R81" i="40" s="1"/>
  <c r="R8" i="36"/>
  <c r="R81" i="36" s="1"/>
  <c r="V81" i="35"/>
  <c r="R13" i="35"/>
  <c r="R81" i="35" s="1"/>
  <c r="H81" i="33" l="1"/>
  <c r="D81" i="33"/>
  <c r="C81" i="33"/>
  <c r="M80" i="33"/>
  <c r="N80" i="33" s="1"/>
  <c r="I80" i="33"/>
  <c r="G80" i="33"/>
  <c r="M79" i="33"/>
  <c r="N79" i="33" s="1"/>
  <c r="O79" i="33" s="1"/>
  <c r="I79" i="33"/>
  <c r="M78" i="33"/>
  <c r="N78" i="33" s="1"/>
  <c r="P78" i="33" s="1"/>
  <c r="I78" i="33"/>
  <c r="J78" i="33" s="1"/>
  <c r="M77" i="33"/>
  <c r="N77" i="33" s="1"/>
  <c r="O77" i="33" s="1"/>
  <c r="I77" i="33"/>
  <c r="M76" i="33"/>
  <c r="N76" i="33" s="1"/>
  <c r="I76" i="33"/>
  <c r="K76" i="33" s="1"/>
  <c r="M75" i="33"/>
  <c r="N75" i="33" s="1"/>
  <c r="O75" i="33" s="1"/>
  <c r="I75" i="33"/>
  <c r="M74" i="33"/>
  <c r="N74" i="33" s="1"/>
  <c r="I74" i="33"/>
  <c r="J74" i="33" s="1"/>
  <c r="M73" i="33"/>
  <c r="N73" i="33" s="1"/>
  <c r="O73" i="33" s="1"/>
  <c r="I73" i="33"/>
  <c r="M72" i="33"/>
  <c r="N72" i="33" s="1"/>
  <c r="I72" i="33"/>
  <c r="M71" i="33"/>
  <c r="N71" i="33" s="1"/>
  <c r="O71" i="33" s="1"/>
  <c r="I71" i="33"/>
  <c r="M70" i="33"/>
  <c r="N70" i="33" s="1"/>
  <c r="P70" i="33" s="1"/>
  <c r="I70" i="33"/>
  <c r="J70" i="33" s="1"/>
  <c r="M69" i="33"/>
  <c r="N69" i="33" s="1"/>
  <c r="O69" i="33" s="1"/>
  <c r="I69" i="33"/>
  <c r="N68" i="33"/>
  <c r="O68" i="33" s="1"/>
  <c r="I68" i="33"/>
  <c r="I67" i="33"/>
  <c r="J67" i="33" s="1"/>
  <c r="E67" i="33"/>
  <c r="M67" i="33" s="1"/>
  <c r="I66" i="33"/>
  <c r="J66" i="33" s="1"/>
  <c r="E66" i="33"/>
  <c r="M66" i="33" s="1"/>
  <c r="I65" i="33"/>
  <c r="J65" i="33" s="1"/>
  <c r="E65" i="33"/>
  <c r="M65" i="33" s="1"/>
  <c r="M64" i="33"/>
  <c r="N64" i="33" s="1"/>
  <c r="I64" i="33"/>
  <c r="J64" i="33" s="1"/>
  <c r="N63" i="33"/>
  <c r="I63" i="33"/>
  <c r="I62" i="33"/>
  <c r="J62" i="33" s="1"/>
  <c r="E62" i="33"/>
  <c r="N61" i="33"/>
  <c r="I61" i="33"/>
  <c r="J61" i="33" s="1"/>
  <c r="N60" i="33"/>
  <c r="O60" i="33" s="1"/>
  <c r="I60" i="33"/>
  <c r="K60" i="33" s="1"/>
  <c r="N59" i="33"/>
  <c r="O59" i="33" s="1"/>
  <c r="I59" i="33"/>
  <c r="I58" i="33"/>
  <c r="J58" i="33" s="1"/>
  <c r="E58" i="33"/>
  <c r="F58" i="33" s="1"/>
  <c r="N57" i="33"/>
  <c r="I57" i="33"/>
  <c r="N56" i="33"/>
  <c r="I56" i="33"/>
  <c r="N55" i="33"/>
  <c r="P55" i="33" s="1"/>
  <c r="I55" i="33"/>
  <c r="M54" i="33"/>
  <c r="N54" i="33" s="1"/>
  <c r="O54" i="33" s="1"/>
  <c r="I54" i="33"/>
  <c r="J54" i="33" s="1"/>
  <c r="I53" i="33"/>
  <c r="K53" i="33" s="1"/>
  <c r="E53" i="33"/>
  <c r="I52" i="33"/>
  <c r="K52" i="33" s="1"/>
  <c r="E52" i="33"/>
  <c r="I51" i="33"/>
  <c r="J51" i="33" s="1"/>
  <c r="G51" i="33"/>
  <c r="E51" i="33"/>
  <c r="M51" i="33" s="1"/>
  <c r="N51" i="33" s="1"/>
  <c r="I50" i="33"/>
  <c r="J50" i="33" s="1"/>
  <c r="G50" i="33"/>
  <c r="E50" i="33"/>
  <c r="M50" i="33" s="1"/>
  <c r="N50" i="33" s="1"/>
  <c r="I49" i="33"/>
  <c r="E49" i="33"/>
  <c r="F49" i="33" s="1"/>
  <c r="I48" i="33"/>
  <c r="G48" i="33"/>
  <c r="E48" i="33"/>
  <c r="F48" i="33" s="1"/>
  <c r="I47" i="33"/>
  <c r="J47" i="33" s="1"/>
  <c r="E47" i="33"/>
  <c r="F47" i="33" s="1"/>
  <c r="I46" i="33"/>
  <c r="E46" i="33"/>
  <c r="F46" i="33" s="1"/>
  <c r="I45" i="33"/>
  <c r="G45" i="33"/>
  <c r="E45" i="33"/>
  <c r="F45" i="33" s="1"/>
  <c r="I44" i="33"/>
  <c r="G44" i="33"/>
  <c r="E44" i="33"/>
  <c r="M44" i="33" s="1"/>
  <c r="N44" i="33" s="1"/>
  <c r="I43" i="33"/>
  <c r="J43" i="33" s="1"/>
  <c r="G43" i="33"/>
  <c r="E43" i="33"/>
  <c r="F43" i="33" s="1"/>
  <c r="I42" i="33"/>
  <c r="G42" i="33"/>
  <c r="E42" i="33"/>
  <c r="F42" i="33" s="1"/>
  <c r="I41" i="33"/>
  <c r="J41" i="33" s="1"/>
  <c r="E41" i="33"/>
  <c r="F41" i="33" s="1"/>
  <c r="N40" i="33"/>
  <c r="I40" i="33"/>
  <c r="E40" i="33"/>
  <c r="F40" i="33" s="1"/>
  <c r="I39" i="33"/>
  <c r="E39" i="33"/>
  <c r="M39" i="33" s="1"/>
  <c r="I38" i="33"/>
  <c r="J38" i="33" s="1"/>
  <c r="E38" i="33"/>
  <c r="M38" i="33" s="1"/>
  <c r="N38" i="33" s="1"/>
  <c r="I37" i="33"/>
  <c r="E37" i="33"/>
  <c r="M37" i="33" s="1"/>
  <c r="I36" i="33"/>
  <c r="E36" i="33"/>
  <c r="M36" i="33" s="1"/>
  <c r="N36" i="33" s="1"/>
  <c r="I35" i="33"/>
  <c r="J35" i="33" s="1"/>
  <c r="E35" i="33"/>
  <c r="M35" i="33" s="1"/>
  <c r="N35" i="33" s="1"/>
  <c r="I34" i="33"/>
  <c r="J34" i="33" s="1"/>
  <c r="E34" i="33"/>
  <c r="M34" i="33" s="1"/>
  <c r="N34" i="33" s="1"/>
  <c r="I33" i="33"/>
  <c r="E33" i="33"/>
  <c r="F33" i="33" s="1"/>
  <c r="I32" i="33"/>
  <c r="E32" i="33"/>
  <c r="F32" i="33" s="1"/>
  <c r="I31" i="33"/>
  <c r="E31" i="33"/>
  <c r="F31" i="33" s="1"/>
  <c r="I30" i="33"/>
  <c r="G30" i="33"/>
  <c r="E30" i="33"/>
  <c r="F30" i="33" s="1"/>
  <c r="I29" i="33"/>
  <c r="J29" i="33" s="1"/>
  <c r="G29" i="33"/>
  <c r="E29" i="33"/>
  <c r="I28" i="33"/>
  <c r="K28" i="33" s="1"/>
  <c r="G28" i="33"/>
  <c r="E28" i="33"/>
  <c r="M28" i="33" s="1"/>
  <c r="I27" i="33"/>
  <c r="J27" i="33" s="1"/>
  <c r="G27" i="33"/>
  <c r="E27" i="33"/>
  <c r="M27" i="33" s="1"/>
  <c r="N27" i="33" s="1"/>
  <c r="I26" i="33"/>
  <c r="G26" i="33"/>
  <c r="E26" i="33"/>
  <c r="F26" i="33" s="1"/>
  <c r="I25" i="33"/>
  <c r="J25" i="33" s="1"/>
  <c r="G25" i="33"/>
  <c r="E25" i="33"/>
  <c r="I24" i="33"/>
  <c r="J24" i="33" s="1"/>
  <c r="G24" i="33"/>
  <c r="E24" i="33"/>
  <c r="M24" i="33" s="1"/>
  <c r="I23" i="33"/>
  <c r="J23" i="33" s="1"/>
  <c r="G23" i="33"/>
  <c r="E23" i="33"/>
  <c r="M23" i="33" s="1"/>
  <c r="N23" i="33" s="1"/>
  <c r="P23" i="33" s="1"/>
  <c r="I22" i="33"/>
  <c r="G22" i="33"/>
  <c r="E22" i="33"/>
  <c r="F22" i="33" s="1"/>
  <c r="I21" i="33"/>
  <c r="J21" i="33" s="1"/>
  <c r="G21" i="33"/>
  <c r="E21" i="33"/>
  <c r="I20" i="33"/>
  <c r="J20" i="33" s="1"/>
  <c r="G20" i="33"/>
  <c r="E20" i="33"/>
  <c r="M20" i="33" s="1"/>
  <c r="I19" i="33"/>
  <c r="J19" i="33" s="1"/>
  <c r="G19" i="33"/>
  <c r="E19" i="33"/>
  <c r="F19" i="33" s="1"/>
  <c r="I18" i="33"/>
  <c r="G18" i="33"/>
  <c r="E18" i="33"/>
  <c r="F18" i="33" s="1"/>
  <c r="I17" i="33"/>
  <c r="G17" i="33"/>
  <c r="E17" i="33"/>
  <c r="F17" i="33" s="1"/>
  <c r="I16" i="33"/>
  <c r="K16" i="33" s="1"/>
  <c r="G16" i="33"/>
  <c r="E16" i="33"/>
  <c r="M16" i="33" s="1"/>
  <c r="I15" i="33"/>
  <c r="J15" i="33" s="1"/>
  <c r="G15" i="33"/>
  <c r="E15" i="33"/>
  <c r="M15" i="33" s="1"/>
  <c r="N15" i="33" s="1"/>
  <c r="O15" i="33" s="1"/>
  <c r="I14" i="33"/>
  <c r="G14" i="33"/>
  <c r="E14" i="33"/>
  <c r="F14" i="33" s="1"/>
  <c r="I13" i="33"/>
  <c r="G13" i="33"/>
  <c r="E13" i="33"/>
  <c r="F13" i="33" s="1"/>
  <c r="I12" i="33"/>
  <c r="K12" i="33" s="1"/>
  <c r="G12" i="33"/>
  <c r="E12" i="33"/>
  <c r="M12" i="33" s="1"/>
  <c r="N12" i="33" s="1"/>
  <c r="I11" i="33"/>
  <c r="J11" i="33" s="1"/>
  <c r="G11" i="33"/>
  <c r="E11" i="33"/>
  <c r="M11" i="33" s="1"/>
  <c r="N11" i="33" s="1"/>
  <c r="I10" i="33"/>
  <c r="G10" i="33"/>
  <c r="E10" i="33"/>
  <c r="F10" i="33" s="1"/>
  <c r="I9" i="33"/>
  <c r="J9" i="33" s="1"/>
  <c r="G9" i="33"/>
  <c r="E9" i="33"/>
  <c r="F9" i="33" s="1"/>
  <c r="I8" i="33"/>
  <c r="K8" i="33" s="1"/>
  <c r="G8" i="33"/>
  <c r="E8" i="33"/>
  <c r="M8" i="33" s="1"/>
  <c r="N8" i="33" s="1"/>
  <c r="P8" i="33" s="1"/>
  <c r="I7" i="33"/>
  <c r="K7" i="33" s="1"/>
  <c r="G7" i="33"/>
  <c r="E7" i="33"/>
  <c r="M7" i="33" s="1"/>
  <c r="H81" i="32"/>
  <c r="D81" i="32"/>
  <c r="C81" i="32"/>
  <c r="M80" i="32"/>
  <c r="N80" i="32" s="1"/>
  <c r="I80" i="32"/>
  <c r="K80" i="32" s="1"/>
  <c r="G80" i="32"/>
  <c r="M79" i="32"/>
  <c r="N79" i="32" s="1"/>
  <c r="I79" i="32"/>
  <c r="K79" i="32" s="1"/>
  <c r="M78" i="32"/>
  <c r="N78" i="32" s="1"/>
  <c r="P78" i="32" s="1"/>
  <c r="I78" i="32"/>
  <c r="M77" i="32"/>
  <c r="N77" i="32" s="1"/>
  <c r="P77" i="32" s="1"/>
  <c r="I77" i="32"/>
  <c r="M76" i="32"/>
  <c r="I76" i="32"/>
  <c r="K76" i="32" s="1"/>
  <c r="M75" i="32"/>
  <c r="I75" i="32"/>
  <c r="M74" i="32"/>
  <c r="N74" i="32" s="1"/>
  <c r="P74" i="32" s="1"/>
  <c r="I74" i="32"/>
  <c r="M73" i="32"/>
  <c r="N73" i="32" s="1"/>
  <c r="I73" i="32"/>
  <c r="M72" i="32"/>
  <c r="I72" i="32"/>
  <c r="K72" i="32" s="1"/>
  <c r="M71" i="32"/>
  <c r="N71" i="32" s="1"/>
  <c r="I71" i="32"/>
  <c r="K71" i="32" s="1"/>
  <c r="M70" i="32"/>
  <c r="N70" i="32" s="1"/>
  <c r="P70" i="32" s="1"/>
  <c r="I70" i="32"/>
  <c r="K70" i="32" s="1"/>
  <c r="M69" i="32"/>
  <c r="N69" i="32" s="1"/>
  <c r="P69" i="32" s="1"/>
  <c r="I69" i="32"/>
  <c r="N68" i="32"/>
  <c r="P68" i="32" s="1"/>
  <c r="I68" i="32"/>
  <c r="K68" i="32" s="1"/>
  <c r="I67" i="32"/>
  <c r="J67" i="32" s="1"/>
  <c r="E67" i="32"/>
  <c r="M67" i="32" s="1"/>
  <c r="I66" i="32"/>
  <c r="J66" i="32" s="1"/>
  <c r="E66" i="32"/>
  <c r="M66" i="32" s="1"/>
  <c r="I65" i="32"/>
  <c r="J65" i="32" s="1"/>
  <c r="E65" i="32"/>
  <c r="F65" i="32" s="1"/>
  <c r="M64" i="32"/>
  <c r="N64" i="32" s="1"/>
  <c r="I64" i="32"/>
  <c r="J64" i="32" s="1"/>
  <c r="N63" i="32"/>
  <c r="P63" i="32" s="1"/>
  <c r="I63" i="32"/>
  <c r="K63" i="32" s="1"/>
  <c r="I62" i="32"/>
  <c r="E62" i="32"/>
  <c r="F62" i="32" s="1"/>
  <c r="N61" i="32"/>
  <c r="O61" i="32" s="1"/>
  <c r="I61" i="32"/>
  <c r="N60" i="32"/>
  <c r="I60" i="32"/>
  <c r="N59" i="32"/>
  <c r="P59" i="32" s="1"/>
  <c r="I59" i="32"/>
  <c r="K59" i="32" s="1"/>
  <c r="I58" i="32"/>
  <c r="K58" i="32" s="1"/>
  <c r="E58" i="32"/>
  <c r="M58" i="32" s="1"/>
  <c r="N58" i="32" s="1"/>
  <c r="N57" i="32"/>
  <c r="P57" i="32" s="1"/>
  <c r="I57" i="32"/>
  <c r="J57" i="32" s="1"/>
  <c r="N56" i="32"/>
  <c r="P56" i="32" s="1"/>
  <c r="I56" i="32"/>
  <c r="N55" i="32"/>
  <c r="O55" i="32" s="1"/>
  <c r="I55" i="32"/>
  <c r="K55" i="32" s="1"/>
  <c r="M54" i="32"/>
  <c r="N54" i="32" s="1"/>
  <c r="I54" i="32"/>
  <c r="I53" i="32"/>
  <c r="J53" i="32" s="1"/>
  <c r="E53" i="32"/>
  <c r="M53" i="32" s="1"/>
  <c r="N53" i="32" s="1"/>
  <c r="I52" i="32"/>
  <c r="E52" i="32"/>
  <c r="M52" i="32" s="1"/>
  <c r="N52" i="32" s="1"/>
  <c r="I51" i="32"/>
  <c r="G51" i="32"/>
  <c r="E51" i="32"/>
  <c r="F51" i="32" s="1"/>
  <c r="I50" i="32"/>
  <c r="K50" i="32" s="1"/>
  <c r="G50" i="32"/>
  <c r="E50" i="32"/>
  <c r="I49" i="32"/>
  <c r="K49" i="32" s="1"/>
  <c r="E49" i="32"/>
  <c r="M49" i="32" s="1"/>
  <c r="I48" i="32"/>
  <c r="K48" i="32" s="1"/>
  <c r="G48" i="32"/>
  <c r="E48" i="32"/>
  <c r="I47" i="32"/>
  <c r="E47" i="32"/>
  <c r="I46" i="32"/>
  <c r="K46" i="32" s="1"/>
  <c r="E46" i="32"/>
  <c r="I45" i="32"/>
  <c r="K45" i="32" s="1"/>
  <c r="G45" i="32"/>
  <c r="E45" i="32"/>
  <c r="F45" i="32" s="1"/>
  <c r="I44" i="32"/>
  <c r="G44" i="32"/>
  <c r="E44" i="32"/>
  <c r="F44" i="32" s="1"/>
  <c r="I43" i="32"/>
  <c r="G43" i="32"/>
  <c r="E43" i="32"/>
  <c r="F43" i="32" s="1"/>
  <c r="I42" i="32"/>
  <c r="K42" i="32" s="1"/>
  <c r="G42" i="32"/>
  <c r="E42" i="32"/>
  <c r="I41" i="32"/>
  <c r="E41" i="32"/>
  <c r="M41" i="32" s="1"/>
  <c r="N41" i="32" s="1"/>
  <c r="N40" i="32"/>
  <c r="O40" i="32" s="1"/>
  <c r="I40" i="32"/>
  <c r="E40" i="32"/>
  <c r="F40" i="32" s="1"/>
  <c r="I39" i="32"/>
  <c r="E39" i="32"/>
  <c r="M39" i="32" s="1"/>
  <c r="I38" i="32"/>
  <c r="E38" i="32"/>
  <c r="M38" i="32" s="1"/>
  <c r="I37" i="32"/>
  <c r="E37" i="32"/>
  <c r="M37" i="32" s="1"/>
  <c r="I36" i="32"/>
  <c r="E36" i="32"/>
  <c r="M36" i="32" s="1"/>
  <c r="I35" i="32"/>
  <c r="E35" i="32"/>
  <c r="M35" i="32" s="1"/>
  <c r="I34" i="32"/>
  <c r="E34" i="32"/>
  <c r="M34" i="32" s="1"/>
  <c r="I33" i="32"/>
  <c r="E33" i="32"/>
  <c r="M33" i="32" s="1"/>
  <c r="I32" i="32"/>
  <c r="E32" i="32"/>
  <c r="M32" i="32" s="1"/>
  <c r="I31" i="32"/>
  <c r="E31" i="32"/>
  <c r="M31" i="32" s="1"/>
  <c r="I30" i="32"/>
  <c r="G30" i="32"/>
  <c r="E30" i="32"/>
  <c r="M30" i="32" s="1"/>
  <c r="N30" i="32" s="1"/>
  <c r="P30" i="32" s="1"/>
  <c r="I29" i="32"/>
  <c r="G29" i="32"/>
  <c r="E29" i="32"/>
  <c r="I28" i="32"/>
  <c r="K28" i="32" s="1"/>
  <c r="G28" i="32"/>
  <c r="E28" i="32"/>
  <c r="F28" i="32" s="1"/>
  <c r="I27" i="32"/>
  <c r="J27" i="32" s="1"/>
  <c r="G27" i="32"/>
  <c r="E27" i="32"/>
  <c r="I26" i="32"/>
  <c r="J26" i="32" s="1"/>
  <c r="G26" i="32"/>
  <c r="E26" i="32"/>
  <c r="F26" i="32" s="1"/>
  <c r="I25" i="32"/>
  <c r="G25" i="32"/>
  <c r="E25" i="32"/>
  <c r="F25" i="32" s="1"/>
  <c r="I24" i="32"/>
  <c r="K24" i="32" s="1"/>
  <c r="G24" i="32"/>
  <c r="E24" i="32"/>
  <c r="I23" i="32"/>
  <c r="K23" i="32" s="1"/>
  <c r="G23" i="32"/>
  <c r="E23" i="32"/>
  <c r="M23" i="32" s="1"/>
  <c r="N23" i="32" s="1"/>
  <c r="I22" i="32"/>
  <c r="G22" i="32"/>
  <c r="E22" i="32"/>
  <c r="M22" i="32" s="1"/>
  <c r="N22" i="32" s="1"/>
  <c r="I21" i="32"/>
  <c r="G21" i="32"/>
  <c r="E21" i="32"/>
  <c r="I20" i="32"/>
  <c r="K20" i="32" s="1"/>
  <c r="G20" i="32"/>
  <c r="E20" i="32"/>
  <c r="F20" i="32" s="1"/>
  <c r="I19" i="32"/>
  <c r="K19" i="32" s="1"/>
  <c r="G19" i="32"/>
  <c r="E19" i="32"/>
  <c r="I18" i="32"/>
  <c r="G18" i="32"/>
  <c r="E18" i="32"/>
  <c r="F18" i="32" s="1"/>
  <c r="I17" i="32"/>
  <c r="G17" i="32"/>
  <c r="E17" i="32"/>
  <c r="I16" i="32"/>
  <c r="K16" i="32" s="1"/>
  <c r="G16" i="32"/>
  <c r="E16" i="32"/>
  <c r="F16" i="32" s="1"/>
  <c r="I15" i="32"/>
  <c r="K15" i="32" s="1"/>
  <c r="G15" i="32"/>
  <c r="E15" i="32"/>
  <c r="I14" i="32"/>
  <c r="G14" i="32"/>
  <c r="E14" i="32"/>
  <c r="M14" i="32" s="1"/>
  <c r="N14" i="32" s="1"/>
  <c r="P14" i="32" s="1"/>
  <c r="I13" i="32"/>
  <c r="G13" i="32"/>
  <c r="E13" i="32"/>
  <c r="I12" i="32"/>
  <c r="J12" i="32" s="1"/>
  <c r="G12" i="32"/>
  <c r="E12" i="32"/>
  <c r="I11" i="32"/>
  <c r="G11" i="32"/>
  <c r="E11" i="32"/>
  <c r="M11" i="32" s="1"/>
  <c r="N11" i="32" s="1"/>
  <c r="I10" i="32"/>
  <c r="K10" i="32" s="1"/>
  <c r="G10" i="32"/>
  <c r="E10" i="32"/>
  <c r="I9" i="32"/>
  <c r="G9" i="32"/>
  <c r="E9" i="32"/>
  <c r="M9" i="32" s="1"/>
  <c r="N9" i="32" s="1"/>
  <c r="P9" i="32" s="1"/>
  <c r="I8" i="32"/>
  <c r="J8" i="32" s="1"/>
  <c r="G8" i="32"/>
  <c r="E8" i="32"/>
  <c r="I7" i="32"/>
  <c r="G7" i="32"/>
  <c r="E7" i="32"/>
  <c r="M7" i="32" s="1"/>
  <c r="H81" i="31"/>
  <c r="D81" i="31"/>
  <c r="C81" i="31"/>
  <c r="M80" i="31"/>
  <c r="N80" i="31" s="1"/>
  <c r="I80" i="31"/>
  <c r="G80" i="31"/>
  <c r="M79" i="31"/>
  <c r="I79" i="31"/>
  <c r="J79" i="31" s="1"/>
  <c r="M78" i="31"/>
  <c r="N78" i="31" s="1"/>
  <c r="I78" i="31"/>
  <c r="M77" i="31"/>
  <c r="N77" i="31" s="1"/>
  <c r="P77" i="31" s="1"/>
  <c r="I77" i="31"/>
  <c r="M76" i="31"/>
  <c r="I76" i="31"/>
  <c r="K76" i="31" s="1"/>
  <c r="M75" i="31"/>
  <c r="I75" i="31"/>
  <c r="J75" i="31" s="1"/>
  <c r="M74" i="31"/>
  <c r="N74" i="31" s="1"/>
  <c r="I74" i="31"/>
  <c r="K74" i="31" s="1"/>
  <c r="M73" i="31"/>
  <c r="N73" i="31" s="1"/>
  <c r="P73" i="31" s="1"/>
  <c r="I73" i="31"/>
  <c r="M72" i="31"/>
  <c r="I72" i="31"/>
  <c r="M71" i="31"/>
  <c r="N71" i="31" s="1"/>
  <c r="O71" i="31" s="1"/>
  <c r="I71" i="31"/>
  <c r="J71" i="31" s="1"/>
  <c r="M70" i="31"/>
  <c r="N70" i="31" s="1"/>
  <c r="P70" i="31" s="1"/>
  <c r="I70" i="31"/>
  <c r="K70" i="31" s="1"/>
  <c r="M69" i="31"/>
  <c r="N69" i="31" s="1"/>
  <c r="P69" i="31" s="1"/>
  <c r="I69" i="31"/>
  <c r="N68" i="31"/>
  <c r="P68" i="31" s="1"/>
  <c r="I68" i="31"/>
  <c r="I67" i="31"/>
  <c r="J67" i="31" s="1"/>
  <c r="E67" i="31"/>
  <c r="M67" i="31" s="1"/>
  <c r="N67" i="31" s="1"/>
  <c r="I66" i="31"/>
  <c r="K66" i="31" s="1"/>
  <c r="E66" i="31"/>
  <c r="I65" i="31"/>
  <c r="K65" i="31" s="1"/>
  <c r="E65" i="31"/>
  <c r="M65" i="31" s="1"/>
  <c r="M64" i="31"/>
  <c r="N64" i="31" s="1"/>
  <c r="I64" i="31"/>
  <c r="N63" i="31"/>
  <c r="I63" i="31"/>
  <c r="K63" i="31" s="1"/>
  <c r="I62" i="31"/>
  <c r="J62" i="31" s="1"/>
  <c r="E62" i="31"/>
  <c r="F62" i="31" s="1"/>
  <c r="N61" i="31"/>
  <c r="I61" i="31"/>
  <c r="N60" i="31"/>
  <c r="P60" i="31" s="1"/>
  <c r="I60" i="31"/>
  <c r="N59" i="31"/>
  <c r="P59" i="31" s="1"/>
  <c r="I59" i="31"/>
  <c r="J59" i="31" s="1"/>
  <c r="I58" i="31"/>
  <c r="J58" i="31" s="1"/>
  <c r="E58" i="31"/>
  <c r="F58" i="31" s="1"/>
  <c r="N57" i="31"/>
  <c r="O57" i="31" s="1"/>
  <c r="I57" i="31"/>
  <c r="K57" i="31" s="1"/>
  <c r="N56" i="31"/>
  <c r="I56" i="31"/>
  <c r="K56" i="31" s="1"/>
  <c r="N55" i="31"/>
  <c r="P55" i="31" s="1"/>
  <c r="I55" i="31"/>
  <c r="M54" i="31"/>
  <c r="N54" i="31" s="1"/>
  <c r="I54" i="31"/>
  <c r="K54" i="31" s="1"/>
  <c r="I53" i="31"/>
  <c r="E53" i="31"/>
  <c r="M53" i="31" s="1"/>
  <c r="N53" i="31" s="1"/>
  <c r="I52" i="31"/>
  <c r="J52" i="31" s="1"/>
  <c r="E52" i="31"/>
  <c r="M52" i="31" s="1"/>
  <c r="N52" i="31" s="1"/>
  <c r="I51" i="31"/>
  <c r="G51" i="31"/>
  <c r="E51" i="31"/>
  <c r="I50" i="31"/>
  <c r="K50" i="31" s="1"/>
  <c r="G50" i="31"/>
  <c r="E50" i="31"/>
  <c r="F50" i="31" s="1"/>
  <c r="I49" i="31"/>
  <c r="K49" i="31" s="1"/>
  <c r="E49" i="31"/>
  <c r="M49" i="31" s="1"/>
  <c r="N49" i="31" s="1"/>
  <c r="I48" i="31"/>
  <c r="K48" i="31" s="1"/>
  <c r="G48" i="31"/>
  <c r="E48" i="31"/>
  <c r="M48" i="31" s="1"/>
  <c r="N48" i="31" s="1"/>
  <c r="P48" i="31" s="1"/>
  <c r="I47" i="31"/>
  <c r="J47" i="31" s="1"/>
  <c r="E47" i="31"/>
  <c r="F47" i="31" s="1"/>
  <c r="I46" i="31"/>
  <c r="J46" i="31" s="1"/>
  <c r="E46" i="31"/>
  <c r="F46" i="31" s="1"/>
  <c r="I45" i="31"/>
  <c r="J45" i="31" s="1"/>
  <c r="G45" i="31"/>
  <c r="E45" i="31"/>
  <c r="M45" i="31" s="1"/>
  <c r="I44" i="31"/>
  <c r="J44" i="31" s="1"/>
  <c r="G44" i="31"/>
  <c r="E44" i="31"/>
  <c r="F44" i="31" s="1"/>
  <c r="I43" i="31"/>
  <c r="K43" i="31" s="1"/>
  <c r="G43" i="31"/>
  <c r="E43" i="31"/>
  <c r="M43" i="31" s="1"/>
  <c r="N43" i="31" s="1"/>
  <c r="I42" i="31"/>
  <c r="K42" i="31" s="1"/>
  <c r="G42" i="31"/>
  <c r="E42" i="31"/>
  <c r="M42" i="31" s="1"/>
  <c r="N42" i="31" s="1"/>
  <c r="I41" i="31"/>
  <c r="J41" i="31" s="1"/>
  <c r="E41" i="31"/>
  <c r="F41" i="31" s="1"/>
  <c r="N40" i="31"/>
  <c r="O40" i="31" s="1"/>
  <c r="I40" i="31"/>
  <c r="E40" i="31"/>
  <c r="F40" i="31" s="1"/>
  <c r="I39" i="31"/>
  <c r="E39" i="31"/>
  <c r="M39" i="31" s="1"/>
  <c r="N39" i="31" s="1"/>
  <c r="I38" i="31"/>
  <c r="K38" i="31" s="1"/>
  <c r="E38" i="31"/>
  <c r="M38" i="31" s="1"/>
  <c r="N38" i="31" s="1"/>
  <c r="I37" i="31"/>
  <c r="J37" i="31" s="1"/>
  <c r="E37" i="31"/>
  <c r="M37" i="31" s="1"/>
  <c r="N37" i="31" s="1"/>
  <c r="I36" i="31"/>
  <c r="K36" i="31" s="1"/>
  <c r="E36" i="31"/>
  <c r="I35" i="31"/>
  <c r="E35" i="31"/>
  <c r="M35" i="31" s="1"/>
  <c r="I34" i="31"/>
  <c r="K34" i="31" s="1"/>
  <c r="E34" i="31"/>
  <c r="M34" i="31" s="1"/>
  <c r="N34" i="31" s="1"/>
  <c r="I33" i="31"/>
  <c r="J33" i="31" s="1"/>
  <c r="E33" i="31"/>
  <c r="M33" i="31" s="1"/>
  <c r="N33" i="31" s="1"/>
  <c r="P33" i="31" s="1"/>
  <c r="I32" i="31"/>
  <c r="K32" i="31" s="1"/>
  <c r="E32" i="31"/>
  <c r="I31" i="31"/>
  <c r="K31" i="31" s="1"/>
  <c r="E31" i="31"/>
  <c r="M31" i="31" s="1"/>
  <c r="I30" i="31"/>
  <c r="G30" i="31"/>
  <c r="E30" i="31"/>
  <c r="M30" i="31" s="1"/>
  <c r="N30" i="31" s="1"/>
  <c r="O30" i="31" s="1"/>
  <c r="I29" i="31"/>
  <c r="G29" i="31"/>
  <c r="E29" i="31"/>
  <c r="M29" i="31" s="1"/>
  <c r="I28" i="31"/>
  <c r="J28" i="31" s="1"/>
  <c r="G28" i="31"/>
  <c r="E28" i="31"/>
  <c r="I27" i="31"/>
  <c r="G27" i="31"/>
  <c r="E27" i="31"/>
  <c r="M27" i="31" s="1"/>
  <c r="N27" i="31" s="1"/>
  <c r="I26" i="31"/>
  <c r="J26" i="31" s="1"/>
  <c r="G26" i="31"/>
  <c r="E26" i="31"/>
  <c r="M26" i="31" s="1"/>
  <c r="I25" i="31"/>
  <c r="J25" i="31" s="1"/>
  <c r="G25" i="31"/>
  <c r="E25" i="31"/>
  <c r="M25" i="31" s="1"/>
  <c r="I24" i="31"/>
  <c r="G24" i="31"/>
  <c r="E24" i="31"/>
  <c r="F24" i="31" s="1"/>
  <c r="I23" i="31"/>
  <c r="J23" i="31" s="1"/>
  <c r="G23" i="31"/>
  <c r="E23" i="31"/>
  <c r="I22" i="31"/>
  <c r="G22" i="31"/>
  <c r="E22" i="31"/>
  <c r="M22" i="31" s="1"/>
  <c r="N22" i="31" s="1"/>
  <c r="I21" i="31"/>
  <c r="G21" i="31"/>
  <c r="E21" i="31"/>
  <c r="I20" i="31"/>
  <c r="G20" i="31"/>
  <c r="E20" i="31"/>
  <c r="F20" i="31" s="1"/>
  <c r="I19" i="31"/>
  <c r="K19" i="31" s="1"/>
  <c r="G19" i="31"/>
  <c r="E19" i="31"/>
  <c r="I18" i="31"/>
  <c r="J18" i="31" s="1"/>
  <c r="G18" i="31"/>
  <c r="E18" i="31"/>
  <c r="M18" i="31" s="1"/>
  <c r="N18" i="31" s="1"/>
  <c r="P18" i="31" s="1"/>
  <c r="I17" i="31"/>
  <c r="G17" i="31"/>
  <c r="E17" i="31"/>
  <c r="F17" i="31" s="1"/>
  <c r="I16" i="31"/>
  <c r="K16" i="31" s="1"/>
  <c r="G16" i="31"/>
  <c r="E16" i="31"/>
  <c r="I15" i="31"/>
  <c r="G15" i="31"/>
  <c r="E15" i="31"/>
  <c r="M15" i="31" s="1"/>
  <c r="I14" i="31"/>
  <c r="K14" i="31" s="1"/>
  <c r="G14" i="31"/>
  <c r="E14" i="31"/>
  <c r="M14" i="31" s="1"/>
  <c r="N14" i="31" s="1"/>
  <c r="P14" i="31" s="1"/>
  <c r="I13" i="31"/>
  <c r="G13" i="31"/>
  <c r="E13" i="31"/>
  <c r="F13" i="31" s="1"/>
  <c r="I12" i="31"/>
  <c r="G12" i="31"/>
  <c r="E12" i="31"/>
  <c r="F12" i="31" s="1"/>
  <c r="I11" i="31"/>
  <c r="G11" i="31"/>
  <c r="E11" i="31"/>
  <c r="M11" i="31" s="1"/>
  <c r="I10" i="31"/>
  <c r="J10" i="31" s="1"/>
  <c r="G10" i="31"/>
  <c r="E10" i="31"/>
  <c r="M10" i="31" s="1"/>
  <c r="N10" i="31" s="1"/>
  <c r="P10" i="31" s="1"/>
  <c r="I9" i="31"/>
  <c r="J9" i="31" s="1"/>
  <c r="G9" i="31"/>
  <c r="E9" i="31"/>
  <c r="F9" i="31" s="1"/>
  <c r="I8" i="31"/>
  <c r="K8" i="31" s="1"/>
  <c r="G8" i="31"/>
  <c r="E8" i="31"/>
  <c r="M8" i="31" s="1"/>
  <c r="I7" i="31"/>
  <c r="J7" i="31" s="1"/>
  <c r="G7" i="31"/>
  <c r="E7" i="31"/>
  <c r="M7" i="31" s="1"/>
  <c r="N7" i="31" s="1"/>
  <c r="H81" i="30"/>
  <c r="D81" i="30"/>
  <c r="C81" i="30"/>
  <c r="N80" i="30"/>
  <c r="O80" i="30" s="1"/>
  <c r="J80" i="30"/>
  <c r="G80" i="30"/>
  <c r="N79" i="30"/>
  <c r="J79" i="30"/>
  <c r="K79" i="30" s="1"/>
  <c r="N78" i="30"/>
  <c r="O78" i="30" s="1"/>
  <c r="J78" i="30"/>
  <c r="L78" i="30" s="1"/>
  <c r="N77" i="30"/>
  <c r="O77" i="30" s="1"/>
  <c r="Q77" i="30" s="1"/>
  <c r="J77" i="30"/>
  <c r="N76" i="30"/>
  <c r="J76" i="30"/>
  <c r="K76" i="30" s="1"/>
  <c r="N75" i="30"/>
  <c r="J75" i="30"/>
  <c r="K75" i="30" s="1"/>
  <c r="N74" i="30"/>
  <c r="O74" i="30" s="1"/>
  <c r="J74" i="30"/>
  <c r="L74" i="30" s="1"/>
  <c r="N73" i="30"/>
  <c r="O73" i="30" s="1"/>
  <c r="Q73" i="30" s="1"/>
  <c r="J73" i="30"/>
  <c r="N72" i="30"/>
  <c r="J72" i="30"/>
  <c r="L72" i="30" s="1"/>
  <c r="N71" i="30"/>
  <c r="J71" i="30"/>
  <c r="K71" i="30" s="1"/>
  <c r="N70" i="30"/>
  <c r="O70" i="30" s="1"/>
  <c r="J70" i="30"/>
  <c r="L70" i="30" s="1"/>
  <c r="N69" i="30"/>
  <c r="O69" i="30" s="1"/>
  <c r="Q69" i="30" s="1"/>
  <c r="J69" i="30"/>
  <c r="O68" i="30"/>
  <c r="Q68" i="30" s="1"/>
  <c r="J68" i="30"/>
  <c r="J67" i="30"/>
  <c r="L67" i="30" s="1"/>
  <c r="E67" i="30"/>
  <c r="N67" i="30" s="1"/>
  <c r="O67" i="30" s="1"/>
  <c r="P67" i="30" s="1"/>
  <c r="J66" i="30"/>
  <c r="K66" i="30" s="1"/>
  <c r="E66" i="30"/>
  <c r="J65" i="30"/>
  <c r="L65" i="30" s="1"/>
  <c r="E65" i="30"/>
  <c r="N65" i="30" s="1"/>
  <c r="N64" i="30"/>
  <c r="O64" i="30" s="1"/>
  <c r="P64" i="30" s="1"/>
  <c r="J64" i="30"/>
  <c r="L64" i="30" s="1"/>
  <c r="O63" i="30"/>
  <c r="J63" i="30"/>
  <c r="L63" i="30" s="1"/>
  <c r="J62" i="30"/>
  <c r="E62" i="30"/>
  <c r="F62" i="30" s="1"/>
  <c r="O61" i="30"/>
  <c r="Q61" i="30" s="1"/>
  <c r="J61" i="30"/>
  <c r="O60" i="30"/>
  <c r="J60" i="30"/>
  <c r="L60" i="30" s="1"/>
  <c r="O59" i="30"/>
  <c r="Q59" i="30" s="1"/>
  <c r="J59" i="30"/>
  <c r="J58" i="30"/>
  <c r="E58" i="30"/>
  <c r="F58" i="30" s="1"/>
  <c r="O57" i="30"/>
  <c r="J57" i="30"/>
  <c r="O56" i="30"/>
  <c r="J56" i="30"/>
  <c r="L56" i="30" s="1"/>
  <c r="O55" i="30"/>
  <c r="J55" i="30"/>
  <c r="N54" i="30"/>
  <c r="O54" i="30" s="1"/>
  <c r="J54" i="30"/>
  <c r="L54" i="30" s="1"/>
  <c r="J53" i="30"/>
  <c r="K53" i="30" s="1"/>
  <c r="E53" i="30"/>
  <c r="N53" i="30" s="1"/>
  <c r="J52" i="30"/>
  <c r="E52" i="30"/>
  <c r="N52" i="30" s="1"/>
  <c r="O52" i="30" s="1"/>
  <c r="J51" i="30"/>
  <c r="K51" i="30" s="1"/>
  <c r="G51" i="30"/>
  <c r="E51" i="30"/>
  <c r="F51" i="30" s="1"/>
  <c r="J50" i="30"/>
  <c r="L50" i="30" s="1"/>
  <c r="G50" i="30"/>
  <c r="E50" i="30"/>
  <c r="N50" i="30" s="1"/>
  <c r="O50" i="30" s="1"/>
  <c r="J49" i="30"/>
  <c r="L49" i="30" s="1"/>
  <c r="E49" i="30"/>
  <c r="J48" i="30"/>
  <c r="L48" i="30" s="1"/>
  <c r="G48" i="30"/>
  <c r="E48" i="30"/>
  <c r="J47" i="30"/>
  <c r="E47" i="30"/>
  <c r="J46" i="30"/>
  <c r="E46" i="30"/>
  <c r="J45" i="30"/>
  <c r="G45" i="30"/>
  <c r="E45" i="30"/>
  <c r="N45" i="30" s="1"/>
  <c r="O45" i="30" s="1"/>
  <c r="J44" i="30"/>
  <c r="G44" i="30"/>
  <c r="E44" i="30"/>
  <c r="J43" i="30"/>
  <c r="L43" i="30" s="1"/>
  <c r="G43" i="30"/>
  <c r="E43" i="30"/>
  <c r="F43" i="30" s="1"/>
  <c r="J42" i="30"/>
  <c r="L42" i="30" s="1"/>
  <c r="G42" i="30"/>
  <c r="E42" i="30"/>
  <c r="J41" i="30"/>
  <c r="E41" i="30"/>
  <c r="O40" i="30"/>
  <c r="J40" i="30"/>
  <c r="E40" i="30"/>
  <c r="F40" i="30" s="1"/>
  <c r="J39" i="30"/>
  <c r="L39" i="30" s="1"/>
  <c r="E39" i="30"/>
  <c r="J38" i="30"/>
  <c r="K38" i="30" s="1"/>
  <c r="E38" i="30"/>
  <c r="N38" i="30" s="1"/>
  <c r="O38" i="30" s="1"/>
  <c r="P38" i="30" s="1"/>
  <c r="J37" i="30"/>
  <c r="L37" i="30" s="1"/>
  <c r="E37" i="30"/>
  <c r="J36" i="30"/>
  <c r="K36" i="30" s="1"/>
  <c r="E36" i="30"/>
  <c r="N36" i="30" s="1"/>
  <c r="O36" i="30" s="1"/>
  <c r="J35" i="30"/>
  <c r="L35" i="30" s="1"/>
  <c r="E35" i="30"/>
  <c r="J34" i="30"/>
  <c r="L34" i="30" s="1"/>
  <c r="E34" i="30"/>
  <c r="N34" i="30" s="1"/>
  <c r="J33" i="30"/>
  <c r="E33" i="30"/>
  <c r="N33" i="30" s="1"/>
  <c r="J32" i="30"/>
  <c r="K32" i="30" s="1"/>
  <c r="E32" i="30"/>
  <c r="N32" i="30" s="1"/>
  <c r="O32" i="30" s="1"/>
  <c r="Q32" i="30" s="1"/>
  <c r="J31" i="30"/>
  <c r="L31" i="30" s="1"/>
  <c r="E31" i="30"/>
  <c r="J30" i="30"/>
  <c r="L30" i="30" s="1"/>
  <c r="G30" i="30"/>
  <c r="E30" i="30"/>
  <c r="N30" i="30" s="1"/>
  <c r="J29" i="30"/>
  <c r="G29" i="30"/>
  <c r="E29" i="30"/>
  <c r="N29" i="30" s="1"/>
  <c r="O29" i="30" s="1"/>
  <c r="Q29" i="30" s="1"/>
  <c r="J28" i="30"/>
  <c r="K28" i="30" s="1"/>
  <c r="G28" i="30"/>
  <c r="E28" i="30"/>
  <c r="J27" i="30"/>
  <c r="L27" i="30" s="1"/>
  <c r="G27" i="30"/>
  <c r="E27" i="30"/>
  <c r="N27" i="30" s="1"/>
  <c r="O27" i="30" s="1"/>
  <c r="Q27" i="30" s="1"/>
  <c r="J26" i="30"/>
  <c r="G26" i="30"/>
  <c r="E26" i="30"/>
  <c r="J25" i="30"/>
  <c r="L25" i="30" s="1"/>
  <c r="G25" i="30"/>
  <c r="E25" i="30"/>
  <c r="F25" i="30" s="1"/>
  <c r="J24" i="30"/>
  <c r="G24" i="30"/>
  <c r="E24" i="30"/>
  <c r="F24" i="30" s="1"/>
  <c r="J23" i="30"/>
  <c r="G23" i="30"/>
  <c r="E23" i="30"/>
  <c r="F23" i="30" s="1"/>
  <c r="J22" i="30"/>
  <c r="K22" i="30" s="1"/>
  <c r="G22" i="30"/>
  <c r="E22" i="30"/>
  <c r="N22" i="30" s="1"/>
  <c r="J21" i="30"/>
  <c r="K21" i="30" s="1"/>
  <c r="G21" i="30"/>
  <c r="E21" i="30"/>
  <c r="F21" i="30" s="1"/>
  <c r="J20" i="30"/>
  <c r="G20" i="30"/>
  <c r="E20" i="30"/>
  <c r="F20" i="30" s="1"/>
  <c r="J19" i="30"/>
  <c r="L19" i="30" s="1"/>
  <c r="G19" i="30"/>
  <c r="E19" i="30"/>
  <c r="N19" i="30" s="1"/>
  <c r="J18" i="30"/>
  <c r="K18" i="30" s="1"/>
  <c r="G18" i="30"/>
  <c r="E18" i="30"/>
  <c r="N18" i="30" s="1"/>
  <c r="O18" i="30" s="1"/>
  <c r="J17" i="30"/>
  <c r="K17" i="30" s="1"/>
  <c r="G17" i="30"/>
  <c r="E17" i="30"/>
  <c r="N17" i="30" s="1"/>
  <c r="O17" i="30" s="1"/>
  <c r="Q17" i="30" s="1"/>
  <c r="J16" i="30"/>
  <c r="G16" i="30"/>
  <c r="E16" i="30"/>
  <c r="F16" i="30" s="1"/>
  <c r="J15" i="30"/>
  <c r="K15" i="30" s="1"/>
  <c r="G15" i="30"/>
  <c r="E15" i="30"/>
  <c r="F15" i="30" s="1"/>
  <c r="J14" i="30"/>
  <c r="L14" i="30" s="1"/>
  <c r="G14" i="30"/>
  <c r="E14" i="30"/>
  <c r="N14" i="30" s="1"/>
  <c r="J13" i="30"/>
  <c r="K13" i="30" s="1"/>
  <c r="G13" i="30"/>
  <c r="E13" i="30"/>
  <c r="N13" i="30" s="1"/>
  <c r="O13" i="30" s="1"/>
  <c r="J12" i="30"/>
  <c r="K12" i="30" s="1"/>
  <c r="G12" i="30"/>
  <c r="E12" i="30"/>
  <c r="F12" i="30" s="1"/>
  <c r="J11" i="30"/>
  <c r="L11" i="30" s="1"/>
  <c r="G11" i="30"/>
  <c r="E11" i="30"/>
  <c r="N11" i="30" s="1"/>
  <c r="J10" i="30"/>
  <c r="K10" i="30" s="1"/>
  <c r="G10" i="30"/>
  <c r="E10" i="30"/>
  <c r="N10" i="30" s="1"/>
  <c r="O10" i="30" s="1"/>
  <c r="J9" i="30"/>
  <c r="K9" i="30" s="1"/>
  <c r="G9" i="30"/>
  <c r="E9" i="30"/>
  <c r="N9" i="30" s="1"/>
  <c r="O9" i="30" s="1"/>
  <c r="Q9" i="30" s="1"/>
  <c r="J8" i="30"/>
  <c r="G8" i="30"/>
  <c r="E8" i="30"/>
  <c r="F8" i="30" s="1"/>
  <c r="J7" i="30"/>
  <c r="K7" i="30" s="1"/>
  <c r="G7" i="30"/>
  <c r="E7" i="30"/>
  <c r="F7" i="30" s="1"/>
  <c r="G44" i="29"/>
  <c r="G44" i="3"/>
  <c r="H81" i="29"/>
  <c r="D81" i="29"/>
  <c r="C81" i="29"/>
  <c r="M80" i="29"/>
  <c r="N80" i="29" s="1"/>
  <c r="I80" i="29"/>
  <c r="G80" i="29"/>
  <c r="M79" i="29"/>
  <c r="N79" i="29" s="1"/>
  <c r="I79" i="29"/>
  <c r="J79" i="29" s="1"/>
  <c r="M78" i="29"/>
  <c r="N78" i="29" s="1"/>
  <c r="P78" i="29" s="1"/>
  <c r="I78" i="29"/>
  <c r="M77" i="29"/>
  <c r="N77" i="29" s="1"/>
  <c r="P77" i="29" s="1"/>
  <c r="I77" i="29"/>
  <c r="M76" i="29"/>
  <c r="N76" i="29" s="1"/>
  <c r="P76" i="29" s="1"/>
  <c r="I76" i="29"/>
  <c r="K76" i="29" s="1"/>
  <c r="M75" i="29"/>
  <c r="I75" i="29"/>
  <c r="M74" i="29"/>
  <c r="N74" i="29" s="1"/>
  <c r="I74" i="29"/>
  <c r="M73" i="29"/>
  <c r="N73" i="29" s="1"/>
  <c r="P73" i="29" s="1"/>
  <c r="I73" i="29"/>
  <c r="K73" i="29" s="1"/>
  <c r="M72" i="29"/>
  <c r="N72" i="29" s="1"/>
  <c r="P72" i="29" s="1"/>
  <c r="I72" i="29"/>
  <c r="M71" i="29"/>
  <c r="N71" i="29" s="1"/>
  <c r="O71" i="29" s="1"/>
  <c r="I71" i="29"/>
  <c r="J71" i="29" s="1"/>
  <c r="M70" i="29"/>
  <c r="N70" i="29" s="1"/>
  <c r="P70" i="29" s="1"/>
  <c r="I70" i="29"/>
  <c r="M69" i="29"/>
  <c r="N69" i="29" s="1"/>
  <c r="P69" i="29" s="1"/>
  <c r="I69" i="29"/>
  <c r="N68" i="29"/>
  <c r="P68" i="29" s="1"/>
  <c r="I68" i="29"/>
  <c r="J68" i="29" s="1"/>
  <c r="I67" i="29"/>
  <c r="E67" i="29"/>
  <c r="M67" i="29" s="1"/>
  <c r="N67" i="29" s="1"/>
  <c r="P67" i="29" s="1"/>
  <c r="I66" i="29"/>
  <c r="K66" i="29" s="1"/>
  <c r="E66" i="29"/>
  <c r="I65" i="29"/>
  <c r="J65" i="29" s="1"/>
  <c r="E65" i="29"/>
  <c r="M65" i="29" s="1"/>
  <c r="M64" i="29"/>
  <c r="N64" i="29" s="1"/>
  <c r="O64" i="29" s="1"/>
  <c r="I64" i="29"/>
  <c r="J64" i="29" s="1"/>
  <c r="N63" i="29"/>
  <c r="I63" i="29"/>
  <c r="K63" i="29" s="1"/>
  <c r="I62" i="29"/>
  <c r="E62" i="29"/>
  <c r="F62" i="29" s="1"/>
  <c r="N61" i="29"/>
  <c r="P61" i="29" s="1"/>
  <c r="I61" i="29"/>
  <c r="J61" i="29" s="1"/>
  <c r="N60" i="29"/>
  <c r="I60" i="29"/>
  <c r="K60" i="29" s="1"/>
  <c r="N59" i="29"/>
  <c r="O59" i="29" s="1"/>
  <c r="I59" i="29"/>
  <c r="I58" i="29"/>
  <c r="E58" i="29"/>
  <c r="M58" i="29" s="1"/>
  <c r="N57" i="29"/>
  <c r="I57" i="29"/>
  <c r="N56" i="29"/>
  <c r="I56" i="29"/>
  <c r="K56" i="29" s="1"/>
  <c r="N55" i="29"/>
  <c r="P55" i="29" s="1"/>
  <c r="I55" i="29"/>
  <c r="M54" i="29"/>
  <c r="N54" i="29" s="1"/>
  <c r="I54" i="29"/>
  <c r="J54" i="29" s="1"/>
  <c r="I53" i="29"/>
  <c r="J53" i="29" s="1"/>
  <c r="E53" i="29"/>
  <c r="F53" i="29" s="1"/>
  <c r="I52" i="29"/>
  <c r="E52" i="29"/>
  <c r="F52" i="29" s="1"/>
  <c r="I51" i="29"/>
  <c r="J51" i="29" s="1"/>
  <c r="G51" i="29"/>
  <c r="E51" i="29"/>
  <c r="F51" i="29" s="1"/>
  <c r="I50" i="29"/>
  <c r="G50" i="29"/>
  <c r="E50" i="29"/>
  <c r="M50" i="29" s="1"/>
  <c r="N50" i="29" s="1"/>
  <c r="I49" i="29"/>
  <c r="J49" i="29" s="1"/>
  <c r="E49" i="29"/>
  <c r="I48" i="29"/>
  <c r="K48" i="29" s="1"/>
  <c r="G48" i="29"/>
  <c r="E48" i="29"/>
  <c r="I47" i="29"/>
  <c r="E47" i="29"/>
  <c r="I46" i="29"/>
  <c r="E46" i="29"/>
  <c r="I45" i="29"/>
  <c r="G45" i="29"/>
  <c r="E45" i="29"/>
  <c r="M45" i="29" s="1"/>
  <c r="N45" i="29" s="1"/>
  <c r="I44" i="29"/>
  <c r="E44" i="29"/>
  <c r="I43" i="29"/>
  <c r="K43" i="29" s="1"/>
  <c r="G43" i="29"/>
  <c r="E43" i="29"/>
  <c r="F43" i="29" s="1"/>
  <c r="I42" i="29"/>
  <c r="K42" i="29" s="1"/>
  <c r="G42" i="29"/>
  <c r="E42" i="29"/>
  <c r="I41" i="29"/>
  <c r="E41" i="29"/>
  <c r="N40" i="29"/>
  <c r="I40" i="29"/>
  <c r="J40" i="29" s="1"/>
  <c r="E40" i="29"/>
  <c r="F40" i="29" s="1"/>
  <c r="I39" i="29"/>
  <c r="K39" i="29" s="1"/>
  <c r="E39" i="29"/>
  <c r="I38" i="29"/>
  <c r="K38" i="29" s="1"/>
  <c r="E38" i="29"/>
  <c r="M38" i="29" s="1"/>
  <c r="N38" i="29" s="1"/>
  <c r="I37" i="29"/>
  <c r="J37" i="29" s="1"/>
  <c r="E37" i="29"/>
  <c r="I36" i="29"/>
  <c r="J36" i="29" s="1"/>
  <c r="E36" i="29"/>
  <c r="M36" i="29" s="1"/>
  <c r="I35" i="29"/>
  <c r="J35" i="29" s="1"/>
  <c r="E35" i="29"/>
  <c r="M35" i="29" s="1"/>
  <c r="N35" i="29" s="1"/>
  <c r="I34" i="29"/>
  <c r="K34" i="29" s="1"/>
  <c r="E34" i="29"/>
  <c r="M34" i="29" s="1"/>
  <c r="N34" i="29" s="1"/>
  <c r="P34" i="29" s="1"/>
  <c r="I33" i="29"/>
  <c r="K33" i="29" s="1"/>
  <c r="E33" i="29"/>
  <c r="I32" i="29"/>
  <c r="K32" i="29" s="1"/>
  <c r="E32" i="29"/>
  <c r="M32" i="29" s="1"/>
  <c r="I31" i="29"/>
  <c r="K31" i="29" s="1"/>
  <c r="E31" i="29"/>
  <c r="M31" i="29" s="1"/>
  <c r="N31" i="29" s="1"/>
  <c r="O31" i="29" s="1"/>
  <c r="I30" i="29"/>
  <c r="J30" i="29" s="1"/>
  <c r="G30" i="29"/>
  <c r="E30" i="29"/>
  <c r="I29" i="29"/>
  <c r="G29" i="29"/>
  <c r="E29" i="29"/>
  <c r="F29" i="29" s="1"/>
  <c r="I28" i="29"/>
  <c r="G28" i="29"/>
  <c r="E28" i="29"/>
  <c r="F28" i="29" s="1"/>
  <c r="I27" i="29"/>
  <c r="G27" i="29"/>
  <c r="E27" i="29"/>
  <c r="F27" i="29" s="1"/>
  <c r="I26" i="29"/>
  <c r="K26" i="29" s="1"/>
  <c r="G26" i="29"/>
  <c r="E26" i="29"/>
  <c r="M26" i="29" s="1"/>
  <c r="I25" i="29"/>
  <c r="G25" i="29"/>
  <c r="E25" i="29"/>
  <c r="M25" i="29" s="1"/>
  <c r="N25" i="29" s="1"/>
  <c r="P25" i="29" s="1"/>
  <c r="I24" i="29"/>
  <c r="G24" i="29"/>
  <c r="E24" i="29"/>
  <c r="I23" i="29"/>
  <c r="K23" i="29" s="1"/>
  <c r="G23" i="29"/>
  <c r="E23" i="29"/>
  <c r="F23" i="29" s="1"/>
  <c r="I22" i="29"/>
  <c r="K22" i="29" s="1"/>
  <c r="G22" i="29"/>
  <c r="E22" i="29"/>
  <c r="I21" i="29"/>
  <c r="K21" i="29" s="1"/>
  <c r="G21" i="29"/>
  <c r="E21" i="29"/>
  <c r="F21" i="29" s="1"/>
  <c r="I20" i="29"/>
  <c r="K20" i="29" s="1"/>
  <c r="G20" i="29"/>
  <c r="E20" i="29"/>
  <c r="M20" i="29" s="1"/>
  <c r="N20" i="29" s="1"/>
  <c r="I19" i="29"/>
  <c r="J19" i="29" s="1"/>
  <c r="G19" i="29"/>
  <c r="E19" i="29"/>
  <c r="M19" i="29" s="1"/>
  <c r="N19" i="29" s="1"/>
  <c r="I18" i="29"/>
  <c r="G18" i="29"/>
  <c r="E18" i="29"/>
  <c r="F18" i="29" s="1"/>
  <c r="I17" i="29"/>
  <c r="K17" i="29" s="1"/>
  <c r="G17" i="29"/>
  <c r="E17" i="29"/>
  <c r="M17" i="29" s="1"/>
  <c r="I16" i="29"/>
  <c r="G16" i="29"/>
  <c r="E16" i="29"/>
  <c r="M16" i="29" s="1"/>
  <c r="N16" i="29" s="1"/>
  <c r="I15" i="29"/>
  <c r="J15" i="29" s="1"/>
  <c r="G15" i="29"/>
  <c r="E15" i="29"/>
  <c r="F15" i="29" s="1"/>
  <c r="I14" i="29"/>
  <c r="G14" i="29"/>
  <c r="E14" i="29"/>
  <c r="F14" i="29" s="1"/>
  <c r="I13" i="29"/>
  <c r="K13" i="29" s="1"/>
  <c r="G13" i="29"/>
  <c r="E13" i="29"/>
  <c r="F13" i="29" s="1"/>
  <c r="I12" i="29"/>
  <c r="K12" i="29" s="1"/>
  <c r="G12" i="29"/>
  <c r="E12" i="29"/>
  <c r="M12" i="29" s="1"/>
  <c r="N12" i="29" s="1"/>
  <c r="I11" i="29"/>
  <c r="J11" i="29" s="1"/>
  <c r="G11" i="29"/>
  <c r="E11" i="29"/>
  <c r="M11" i="29" s="1"/>
  <c r="N11" i="29" s="1"/>
  <c r="P11" i="29" s="1"/>
  <c r="I10" i="29"/>
  <c r="G10" i="29"/>
  <c r="E10" i="29"/>
  <c r="F10" i="29" s="1"/>
  <c r="I9" i="29"/>
  <c r="K9" i="29" s="1"/>
  <c r="G9" i="29"/>
  <c r="E9" i="29"/>
  <c r="M9" i="29" s="1"/>
  <c r="I8" i="29"/>
  <c r="K8" i="29" s="1"/>
  <c r="G8" i="29"/>
  <c r="E8" i="29"/>
  <c r="M8" i="29" s="1"/>
  <c r="N8" i="29" s="1"/>
  <c r="P8" i="29" s="1"/>
  <c r="I7" i="29"/>
  <c r="G7" i="29"/>
  <c r="E7" i="29"/>
  <c r="F7" i="29" s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7" i="3"/>
  <c r="S49" i="31" l="1"/>
  <c r="E81" i="32"/>
  <c r="F81" i="32" s="1"/>
  <c r="M13" i="29"/>
  <c r="N13" i="29" s="1"/>
  <c r="F45" i="30"/>
  <c r="E81" i="33"/>
  <c r="F81" i="33" s="1"/>
  <c r="O77" i="29"/>
  <c r="Q77" i="29" s="1"/>
  <c r="E81" i="29"/>
  <c r="F81" i="29" s="1"/>
  <c r="S59" i="29"/>
  <c r="S40" i="31"/>
  <c r="S55" i="31"/>
  <c r="S61" i="32"/>
  <c r="F7" i="33"/>
  <c r="J58" i="32"/>
  <c r="L58" i="32" s="1"/>
  <c r="J76" i="29"/>
  <c r="L76" i="29" s="1"/>
  <c r="F11" i="29"/>
  <c r="F14" i="31"/>
  <c r="K40" i="31"/>
  <c r="F14" i="32"/>
  <c r="K51" i="33"/>
  <c r="M24" i="31"/>
  <c r="N24" i="31" s="1"/>
  <c r="O68" i="31"/>
  <c r="Q68" i="31" s="1"/>
  <c r="J59" i="32"/>
  <c r="L59" i="32" s="1"/>
  <c r="J8" i="33"/>
  <c r="L8" i="33" s="1"/>
  <c r="M49" i="33"/>
  <c r="N49" i="33" s="1"/>
  <c r="O49" i="33" s="1"/>
  <c r="T61" i="30"/>
  <c r="M42" i="33"/>
  <c r="N42" i="33" s="1"/>
  <c r="O42" i="33" s="1"/>
  <c r="K30" i="29"/>
  <c r="L30" i="29" s="1"/>
  <c r="F34" i="29"/>
  <c r="K35" i="29"/>
  <c r="L35" i="29" s="1"/>
  <c r="L75" i="30"/>
  <c r="M75" i="30" s="1"/>
  <c r="F43" i="31"/>
  <c r="U48" i="31"/>
  <c r="O59" i="31"/>
  <c r="Q59" i="31" s="1"/>
  <c r="O73" i="31"/>
  <c r="Q73" i="31" s="1"/>
  <c r="K79" i="31"/>
  <c r="L79" i="31" s="1"/>
  <c r="P59" i="29"/>
  <c r="Q59" i="29" s="1"/>
  <c r="L10" i="30"/>
  <c r="M10" i="30" s="1"/>
  <c r="F33" i="30"/>
  <c r="K34" i="30"/>
  <c r="M34" i="30" s="1"/>
  <c r="F25" i="31"/>
  <c r="F26" i="31"/>
  <c r="F33" i="31"/>
  <c r="J38" i="31"/>
  <c r="L38" i="31" s="1"/>
  <c r="P40" i="31"/>
  <c r="M47" i="31"/>
  <c r="N47" i="31" s="1"/>
  <c r="M58" i="31"/>
  <c r="N58" i="31" s="1"/>
  <c r="P58" i="31" s="1"/>
  <c r="S60" i="31"/>
  <c r="E81" i="31"/>
  <c r="F81" i="31" s="1"/>
  <c r="F11" i="32"/>
  <c r="S72" i="33"/>
  <c r="U76" i="29"/>
  <c r="F32" i="30"/>
  <c r="S54" i="31"/>
  <c r="J56" i="31"/>
  <c r="L56" i="31" s="1"/>
  <c r="P57" i="31"/>
  <c r="Q57" i="31" s="1"/>
  <c r="K60" i="31"/>
  <c r="U60" i="31" s="1"/>
  <c r="O56" i="32"/>
  <c r="Q56" i="32" s="1"/>
  <c r="O68" i="32"/>
  <c r="Q68" i="32" s="1"/>
  <c r="M26" i="33"/>
  <c r="N26" i="33" s="1"/>
  <c r="O26" i="33" s="1"/>
  <c r="S55" i="33"/>
  <c r="P60" i="33"/>
  <c r="U60" i="33" s="1"/>
  <c r="F25" i="29"/>
  <c r="F26" i="29"/>
  <c r="F45" i="29"/>
  <c r="M51" i="29"/>
  <c r="N51" i="29" s="1"/>
  <c r="M52" i="29"/>
  <c r="N52" i="29" s="1"/>
  <c r="O52" i="29" s="1"/>
  <c r="M53" i="29"/>
  <c r="N53" i="29" s="1"/>
  <c r="S53" i="29" s="1"/>
  <c r="F58" i="29"/>
  <c r="J59" i="29"/>
  <c r="T59" i="29" s="1"/>
  <c r="O61" i="29"/>
  <c r="T61" i="29" s="1"/>
  <c r="F9" i="30"/>
  <c r="K11" i="30"/>
  <c r="M11" i="30" s="1"/>
  <c r="K39" i="30"/>
  <c r="M39" i="30" s="1"/>
  <c r="K56" i="30"/>
  <c r="M56" i="30" s="1"/>
  <c r="P59" i="30"/>
  <c r="R59" i="30" s="1"/>
  <c r="K61" i="30"/>
  <c r="K64" i="30"/>
  <c r="U64" i="30" s="1"/>
  <c r="F65" i="30"/>
  <c r="K10" i="31"/>
  <c r="L10" i="31" s="1"/>
  <c r="K26" i="31"/>
  <c r="L26" i="31" s="1"/>
  <c r="F35" i="31"/>
  <c r="J36" i="31"/>
  <c r="L36" i="31" s="1"/>
  <c r="K37" i="31"/>
  <c r="L37" i="31" s="1"/>
  <c r="J65" i="31"/>
  <c r="L65" i="31" s="1"/>
  <c r="J66" i="31"/>
  <c r="L66" i="31" s="1"/>
  <c r="K67" i="31"/>
  <c r="L67" i="31" s="1"/>
  <c r="S69" i="31"/>
  <c r="F9" i="32"/>
  <c r="J23" i="32"/>
  <c r="L23" i="32" s="1"/>
  <c r="F30" i="32"/>
  <c r="P40" i="32"/>
  <c r="Q40" i="32" s="1"/>
  <c r="M65" i="32"/>
  <c r="N65" i="32" s="1"/>
  <c r="O65" i="32" s="1"/>
  <c r="T65" i="32" s="1"/>
  <c r="M10" i="33"/>
  <c r="N10" i="33" s="1"/>
  <c r="O10" i="33" s="1"/>
  <c r="K20" i="33"/>
  <c r="L20" i="33" s="1"/>
  <c r="M33" i="33"/>
  <c r="N33" i="33" s="1"/>
  <c r="S33" i="33" s="1"/>
  <c r="M43" i="33"/>
  <c r="N43" i="33" s="1"/>
  <c r="P43" i="33" s="1"/>
  <c r="J60" i="33"/>
  <c r="L60" i="33" s="1"/>
  <c r="S60" i="33"/>
  <c r="J76" i="33"/>
  <c r="L76" i="33" s="1"/>
  <c r="F19" i="29"/>
  <c r="F38" i="29"/>
  <c r="J39" i="29"/>
  <c r="L39" i="29" s="1"/>
  <c r="L18" i="30"/>
  <c r="M18" i="30" s="1"/>
  <c r="N25" i="30"/>
  <c r="O25" i="30" s="1"/>
  <c r="K27" i="30"/>
  <c r="M27" i="30" s="1"/>
  <c r="L32" i="30"/>
  <c r="M32" i="30" s="1"/>
  <c r="L38" i="30"/>
  <c r="M38" i="30" s="1"/>
  <c r="P68" i="30"/>
  <c r="R68" i="30" s="1"/>
  <c r="K72" i="30"/>
  <c r="M72" i="30" s="1"/>
  <c r="P73" i="30"/>
  <c r="R73" i="30" s="1"/>
  <c r="F18" i="31"/>
  <c r="F34" i="31"/>
  <c r="M41" i="31"/>
  <c r="N41" i="31" s="1"/>
  <c r="P41" i="31" s="1"/>
  <c r="M46" i="31"/>
  <c r="N46" i="31" s="1"/>
  <c r="F52" i="31"/>
  <c r="O55" i="31"/>
  <c r="Q55" i="31" s="1"/>
  <c r="F20" i="33"/>
  <c r="F27" i="33"/>
  <c r="F50" i="33"/>
  <c r="J53" i="33"/>
  <c r="L53" i="33" s="1"/>
  <c r="J48" i="29"/>
  <c r="L48" i="29" s="1"/>
  <c r="K54" i="29"/>
  <c r="L54" i="29" s="1"/>
  <c r="F17" i="30"/>
  <c r="L22" i="30"/>
  <c r="M22" i="30" s="1"/>
  <c r="F29" i="30"/>
  <c r="K35" i="30"/>
  <c r="M35" i="30" s="1"/>
  <c r="T59" i="30"/>
  <c r="T60" i="30"/>
  <c r="P61" i="30"/>
  <c r="R61" i="30" s="1"/>
  <c r="K65" i="30"/>
  <c r="M65" i="30" s="1"/>
  <c r="E81" i="30"/>
  <c r="F81" i="30" s="1"/>
  <c r="F7" i="31"/>
  <c r="F22" i="31"/>
  <c r="F39" i="31"/>
  <c r="J40" i="31"/>
  <c r="P71" i="31"/>
  <c r="Q71" i="31" s="1"/>
  <c r="F22" i="32"/>
  <c r="J42" i="32"/>
  <c r="L42" i="32" s="1"/>
  <c r="U68" i="32"/>
  <c r="S70" i="32"/>
  <c r="F34" i="33"/>
  <c r="F44" i="33"/>
  <c r="M46" i="33"/>
  <c r="N46" i="33" s="1"/>
  <c r="P46" i="33" s="1"/>
  <c r="J52" i="33"/>
  <c r="L52" i="33" s="1"/>
  <c r="O55" i="33"/>
  <c r="Q55" i="33" s="1"/>
  <c r="Q13" i="30"/>
  <c r="P13" i="30"/>
  <c r="U13" i="30" s="1"/>
  <c r="Q45" i="30"/>
  <c r="P45" i="30"/>
  <c r="P50" i="33"/>
  <c r="O50" i="33"/>
  <c r="P22" i="32"/>
  <c r="O22" i="32"/>
  <c r="P41" i="32"/>
  <c r="O41" i="32"/>
  <c r="O53" i="32"/>
  <c r="T53" i="32" s="1"/>
  <c r="P53" i="32"/>
  <c r="P11" i="33"/>
  <c r="S11" i="33"/>
  <c r="P45" i="29"/>
  <c r="O45" i="29"/>
  <c r="P11" i="32"/>
  <c r="O11" i="32"/>
  <c r="U63" i="32"/>
  <c r="M29" i="29"/>
  <c r="N29" i="29" s="1"/>
  <c r="P29" i="29" s="1"/>
  <c r="S30" i="31"/>
  <c r="M26" i="32"/>
  <c r="N26" i="32" s="1"/>
  <c r="S26" i="32" s="1"/>
  <c r="J12" i="29"/>
  <c r="L12" i="29" s="1"/>
  <c r="M23" i="29"/>
  <c r="N23" i="29" s="1"/>
  <c r="P23" i="29" s="1"/>
  <c r="U23" i="29" s="1"/>
  <c r="K37" i="29"/>
  <c r="L37" i="29" s="1"/>
  <c r="J38" i="29"/>
  <c r="L38" i="29" s="1"/>
  <c r="O40" i="29"/>
  <c r="T40" i="29" s="1"/>
  <c r="F50" i="29"/>
  <c r="F65" i="29"/>
  <c r="F13" i="30"/>
  <c r="K14" i="30"/>
  <c r="M14" i="30" s="1"/>
  <c r="K19" i="30"/>
  <c r="M19" i="30" s="1"/>
  <c r="N21" i="30"/>
  <c r="O21" i="30" s="1"/>
  <c r="T21" i="30" s="1"/>
  <c r="F27" i="30"/>
  <c r="K30" i="30"/>
  <c r="M30" i="30" s="1"/>
  <c r="K31" i="30"/>
  <c r="M31" i="30" s="1"/>
  <c r="L36" i="30"/>
  <c r="M36" i="30" s="1"/>
  <c r="F38" i="30"/>
  <c r="P40" i="30"/>
  <c r="K42" i="30"/>
  <c r="M42" i="30" s="1"/>
  <c r="F50" i="30"/>
  <c r="F52" i="30"/>
  <c r="F53" i="30"/>
  <c r="K54" i="30"/>
  <c r="M54" i="30" s="1"/>
  <c r="N58" i="30"/>
  <c r="O58" i="30" s="1"/>
  <c r="F67" i="30"/>
  <c r="L79" i="30"/>
  <c r="M79" i="30" s="1"/>
  <c r="K7" i="31"/>
  <c r="L7" i="31" s="1"/>
  <c r="F10" i="31"/>
  <c r="O14" i="31"/>
  <c r="Q14" i="31" s="1"/>
  <c r="J15" i="31"/>
  <c r="K23" i="31"/>
  <c r="L23" i="31" s="1"/>
  <c r="F27" i="31"/>
  <c r="F29" i="31"/>
  <c r="K30" i="31"/>
  <c r="J31" i="31"/>
  <c r="L31" i="31" s="1"/>
  <c r="J32" i="31"/>
  <c r="L32" i="31" s="1"/>
  <c r="F37" i="31"/>
  <c r="F38" i="31"/>
  <c r="F45" i="31"/>
  <c r="J48" i="31"/>
  <c r="L48" i="31" s="1"/>
  <c r="J49" i="31"/>
  <c r="L49" i="31" s="1"/>
  <c r="F53" i="31"/>
  <c r="S56" i="31"/>
  <c r="T71" i="31"/>
  <c r="F7" i="32"/>
  <c r="J10" i="32"/>
  <c r="L10" i="32" s="1"/>
  <c r="M28" i="32"/>
  <c r="N28" i="32" s="1"/>
  <c r="S28" i="32" s="1"/>
  <c r="F41" i="32"/>
  <c r="M43" i="32"/>
  <c r="N43" i="32" s="1"/>
  <c r="M45" i="32"/>
  <c r="N45" i="32" s="1"/>
  <c r="S45" i="32" s="1"/>
  <c r="F49" i="32"/>
  <c r="F52" i="32"/>
  <c r="F53" i="32"/>
  <c r="P55" i="32"/>
  <c r="Q55" i="32" s="1"/>
  <c r="O59" i="32"/>
  <c r="Q59" i="32" s="1"/>
  <c r="J61" i="32"/>
  <c r="T61" i="32" s="1"/>
  <c r="P61" i="32"/>
  <c r="Q61" i="32" s="1"/>
  <c r="M62" i="32"/>
  <c r="N62" i="32" s="1"/>
  <c r="P62" i="32" s="1"/>
  <c r="F8" i="33"/>
  <c r="F15" i="33"/>
  <c r="J16" i="33"/>
  <c r="L16" i="33" s="1"/>
  <c r="M18" i="33"/>
  <c r="N18" i="33" s="1"/>
  <c r="O18" i="33" s="1"/>
  <c r="F23" i="33"/>
  <c r="M30" i="33"/>
  <c r="N30" i="33" s="1"/>
  <c r="P30" i="33" s="1"/>
  <c r="M31" i="33"/>
  <c r="N31" i="33" s="1"/>
  <c r="S31" i="33" s="1"/>
  <c r="M32" i="33"/>
  <c r="N32" i="33" s="1"/>
  <c r="P32" i="33" s="1"/>
  <c r="F35" i="33"/>
  <c r="F36" i="33"/>
  <c r="F37" i="33"/>
  <c r="F38" i="33"/>
  <c r="F39" i="33"/>
  <c r="S44" i="33"/>
  <c r="F51" i="33"/>
  <c r="S51" i="33"/>
  <c r="J55" i="33"/>
  <c r="P59" i="33"/>
  <c r="Q59" i="33" s="1"/>
  <c r="M7" i="29"/>
  <c r="N7" i="29" s="1"/>
  <c r="M15" i="29"/>
  <c r="N15" i="29" s="1"/>
  <c r="S15" i="29" s="1"/>
  <c r="M21" i="29"/>
  <c r="N21" i="29" s="1"/>
  <c r="S21" i="29" s="1"/>
  <c r="S38" i="29"/>
  <c r="P40" i="29"/>
  <c r="S77" i="29"/>
  <c r="N7" i="30"/>
  <c r="O7" i="30" s="1"/>
  <c r="Q7" i="30" s="1"/>
  <c r="Q40" i="30"/>
  <c r="K15" i="31"/>
  <c r="M20" i="31"/>
  <c r="N20" i="31" s="1"/>
  <c r="S20" i="31" s="1"/>
  <c r="F30" i="31"/>
  <c r="K33" i="31"/>
  <c r="L33" i="31" s="1"/>
  <c r="J34" i="31"/>
  <c r="L34" i="31" s="1"/>
  <c r="F42" i="31"/>
  <c r="F48" i="31"/>
  <c r="J54" i="31"/>
  <c r="L54" i="31" s="1"/>
  <c r="J55" i="31"/>
  <c r="K59" i="31"/>
  <c r="U59" i="31" s="1"/>
  <c r="S59" i="31"/>
  <c r="F67" i="31"/>
  <c r="O69" i="31"/>
  <c r="Q69" i="31" s="1"/>
  <c r="S11" i="32"/>
  <c r="J16" i="32"/>
  <c r="L16" i="32" s="1"/>
  <c r="M18" i="32"/>
  <c r="N18" i="32" s="1"/>
  <c r="P18" i="32" s="1"/>
  <c r="J19" i="32"/>
  <c r="L19" i="32" s="1"/>
  <c r="J50" i="32"/>
  <c r="L50" i="32" s="1"/>
  <c r="S56" i="32"/>
  <c r="F58" i="32"/>
  <c r="K61" i="32"/>
  <c r="S78" i="32"/>
  <c r="K11" i="33"/>
  <c r="L11" i="33" s="1"/>
  <c r="F12" i="33"/>
  <c r="M19" i="33"/>
  <c r="N19" i="33" s="1"/>
  <c r="S19" i="33" s="1"/>
  <c r="M41" i="33"/>
  <c r="N41" i="33" s="1"/>
  <c r="P41" i="33" s="1"/>
  <c r="M47" i="33"/>
  <c r="N47" i="33" s="1"/>
  <c r="S47" i="33" s="1"/>
  <c r="M48" i="33"/>
  <c r="K55" i="33"/>
  <c r="U55" i="33" s="1"/>
  <c r="M58" i="33"/>
  <c r="N58" i="33" s="1"/>
  <c r="S58" i="33" s="1"/>
  <c r="K62" i="33"/>
  <c r="L62" i="33" s="1"/>
  <c r="K64" i="33"/>
  <c r="L64" i="33" s="1"/>
  <c r="F67" i="33"/>
  <c r="S42" i="31"/>
  <c r="J17" i="29"/>
  <c r="L17" i="29" s="1"/>
  <c r="K65" i="29"/>
  <c r="L65" i="29" s="1"/>
  <c r="F67" i="29"/>
  <c r="O68" i="29"/>
  <c r="Q68" i="29" s="1"/>
  <c r="N15" i="30"/>
  <c r="O15" i="30" s="1"/>
  <c r="V27" i="30"/>
  <c r="F36" i="30"/>
  <c r="N51" i="30"/>
  <c r="O51" i="30" s="1"/>
  <c r="T51" i="30" s="1"/>
  <c r="K60" i="30"/>
  <c r="M60" i="30" s="1"/>
  <c r="L66" i="30"/>
  <c r="M66" i="30" s="1"/>
  <c r="K67" i="30"/>
  <c r="M67" i="30" s="1"/>
  <c r="L76" i="30"/>
  <c r="M76" i="30" s="1"/>
  <c r="P77" i="30"/>
  <c r="R77" i="30" s="1"/>
  <c r="F8" i="31"/>
  <c r="M9" i="31"/>
  <c r="N9" i="31" s="1"/>
  <c r="O9" i="31" s="1"/>
  <c r="T9" i="31" s="1"/>
  <c r="J16" i="31"/>
  <c r="L16" i="31" s="1"/>
  <c r="J43" i="31"/>
  <c r="L43" i="31" s="1"/>
  <c r="M44" i="31"/>
  <c r="N44" i="31" s="1"/>
  <c r="S44" i="31" s="1"/>
  <c r="F49" i="31"/>
  <c r="M50" i="31"/>
  <c r="N50" i="31" s="1"/>
  <c r="S64" i="31"/>
  <c r="U70" i="31"/>
  <c r="J76" i="31"/>
  <c r="L76" i="31" s="1"/>
  <c r="M20" i="32"/>
  <c r="N20" i="32" s="1"/>
  <c r="S20" i="32" s="1"/>
  <c r="M51" i="32"/>
  <c r="N51" i="32" s="1"/>
  <c r="S51" i="32" s="1"/>
  <c r="F66" i="32"/>
  <c r="F67" i="32"/>
  <c r="K78" i="32"/>
  <c r="U78" i="32" s="1"/>
  <c r="F11" i="33"/>
  <c r="M14" i="33"/>
  <c r="N14" i="33" s="1"/>
  <c r="O14" i="33" s="1"/>
  <c r="M22" i="33"/>
  <c r="N22" i="33" s="1"/>
  <c r="O22" i="33" s="1"/>
  <c r="F24" i="33"/>
  <c r="F28" i="33"/>
  <c r="K43" i="33"/>
  <c r="S56" i="33"/>
  <c r="S59" i="33"/>
  <c r="F66" i="33"/>
  <c r="K74" i="33"/>
  <c r="L74" i="33" s="1"/>
  <c r="P76" i="33"/>
  <c r="U76" i="33" s="1"/>
  <c r="S76" i="33"/>
  <c r="O76" i="33"/>
  <c r="O35" i="33"/>
  <c r="T35" i="33" s="1"/>
  <c r="P35" i="33"/>
  <c r="P72" i="33"/>
  <c r="O72" i="33"/>
  <c r="P74" i="33"/>
  <c r="O74" i="33"/>
  <c r="T74" i="33" s="1"/>
  <c r="S74" i="33"/>
  <c r="J12" i="33"/>
  <c r="L12" i="33" s="1"/>
  <c r="T15" i="33"/>
  <c r="P54" i="33"/>
  <c r="Q54" i="33" s="1"/>
  <c r="K65" i="33"/>
  <c r="L65" i="33" s="1"/>
  <c r="O11" i="33"/>
  <c r="T11" i="33" s="1"/>
  <c r="K15" i="33"/>
  <c r="L15" i="33" s="1"/>
  <c r="K23" i="33"/>
  <c r="U23" i="33" s="1"/>
  <c r="K24" i="33"/>
  <c r="L24" i="33" s="1"/>
  <c r="J28" i="33"/>
  <c r="L28" i="33" s="1"/>
  <c r="K44" i="33"/>
  <c r="K50" i="33"/>
  <c r="L50" i="33" s="1"/>
  <c r="S50" i="33"/>
  <c r="K70" i="33"/>
  <c r="U70" i="33" s="1"/>
  <c r="S70" i="33"/>
  <c r="J72" i="33"/>
  <c r="K78" i="33"/>
  <c r="U78" i="33" s="1"/>
  <c r="S78" i="33"/>
  <c r="K19" i="33"/>
  <c r="L19" i="33" s="1"/>
  <c r="J44" i="33"/>
  <c r="K66" i="33"/>
  <c r="L66" i="33" s="1"/>
  <c r="K67" i="33"/>
  <c r="L67" i="33" s="1"/>
  <c r="O70" i="33"/>
  <c r="Q70" i="33" s="1"/>
  <c r="O78" i="33"/>
  <c r="T78" i="33" s="1"/>
  <c r="S15" i="33"/>
  <c r="K27" i="33"/>
  <c r="L27" i="33" s="1"/>
  <c r="K59" i="33"/>
  <c r="K72" i="33"/>
  <c r="P12" i="33"/>
  <c r="U12" i="33" s="1"/>
  <c r="O12" i="33"/>
  <c r="S12" i="33"/>
  <c r="K13" i="33"/>
  <c r="S27" i="33"/>
  <c r="O27" i="33"/>
  <c r="T27" i="33" s="1"/>
  <c r="K48" i="33"/>
  <c r="J48" i="33"/>
  <c r="T54" i="33"/>
  <c r="S73" i="33"/>
  <c r="K73" i="33"/>
  <c r="J73" i="33"/>
  <c r="T73" i="33" s="1"/>
  <c r="G81" i="33"/>
  <c r="O8" i="33"/>
  <c r="M9" i="33"/>
  <c r="K10" i="33"/>
  <c r="J10" i="33"/>
  <c r="J13" i="33"/>
  <c r="P15" i="33"/>
  <c r="F16" i="33"/>
  <c r="K17" i="33"/>
  <c r="N24" i="33"/>
  <c r="M25" i="33"/>
  <c r="F25" i="33"/>
  <c r="P27" i="33"/>
  <c r="O36" i="33"/>
  <c r="P36" i="33"/>
  <c r="O38" i="33"/>
  <c r="T38" i="33" s="1"/>
  <c r="P38" i="33"/>
  <c r="P44" i="33"/>
  <c r="O44" i="33"/>
  <c r="K22" i="33"/>
  <c r="J22" i="33"/>
  <c r="K30" i="33"/>
  <c r="J30" i="33"/>
  <c r="K32" i="33"/>
  <c r="J32" i="33"/>
  <c r="M13" i="33"/>
  <c r="K14" i="33"/>
  <c r="J14" i="33"/>
  <c r="N16" i="33"/>
  <c r="J17" i="33"/>
  <c r="S23" i="33"/>
  <c r="O23" i="33"/>
  <c r="T23" i="33" s="1"/>
  <c r="K26" i="33"/>
  <c r="J26" i="33"/>
  <c r="K31" i="33"/>
  <c r="J31" i="33"/>
  <c r="O34" i="33"/>
  <c r="P34" i="33"/>
  <c r="N37" i="33"/>
  <c r="S37" i="33" s="1"/>
  <c r="N39" i="33"/>
  <c r="S39" i="33" s="1"/>
  <c r="K45" i="33"/>
  <c r="J45" i="33"/>
  <c r="P51" i="33"/>
  <c r="O51" i="33"/>
  <c r="U8" i="33"/>
  <c r="S8" i="33"/>
  <c r="K9" i="33"/>
  <c r="L9" i="33" s="1"/>
  <c r="M17" i="33"/>
  <c r="K18" i="33"/>
  <c r="J18" i="33"/>
  <c r="N20" i="33"/>
  <c r="M21" i="33"/>
  <c r="F21" i="33"/>
  <c r="N28" i="33"/>
  <c r="M29" i="33"/>
  <c r="F29" i="33"/>
  <c r="S36" i="33"/>
  <c r="K36" i="33"/>
  <c r="J36" i="33"/>
  <c r="K56" i="33"/>
  <c r="J56" i="33"/>
  <c r="P61" i="33"/>
  <c r="O61" i="33"/>
  <c r="T61" i="33" s="1"/>
  <c r="S61" i="33"/>
  <c r="I81" i="33"/>
  <c r="K21" i="33"/>
  <c r="K25" i="33"/>
  <c r="L25" i="33" s="1"/>
  <c r="K29" i="33"/>
  <c r="L29" i="33" s="1"/>
  <c r="K33" i="33"/>
  <c r="K37" i="33"/>
  <c r="P40" i="33"/>
  <c r="O40" i="33"/>
  <c r="K42" i="33"/>
  <c r="J42" i="33"/>
  <c r="K46" i="33"/>
  <c r="K49" i="33"/>
  <c r="J49" i="33"/>
  <c r="P64" i="33"/>
  <c r="O64" i="33"/>
  <c r="T64" i="33" s="1"/>
  <c r="S75" i="33"/>
  <c r="K75" i="33"/>
  <c r="J75" i="33"/>
  <c r="T75" i="33" s="1"/>
  <c r="K80" i="33"/>
  <c r="J7" i="33"/>
  <c r="N7" i="33"/>
  <c r="J33" i="33"/>
  <c r="S34" i="33"/>
  <c r="K34" i="33"/>
  <c r="J37" i="33"/>
  <c r="S38" i="33"/>
  <c r="K38" i="33"/>
  <c r="K39" i="33"/>
  <c r="J39" i="33"/>
  <c r="M45" i="33"/>
  <c r="J46" i="33"/>
  <c r="K47" i="33"/>
  <c r="M52" i="33"/>
  <c r="F52" i="33"/>
  <c r="S64" i="33"/>
  <c r="K68" i="33"/>
  <c r="S68" i="33"/>
  <c r="J68" i="33"/>
  <c r="T68" i="33" s="1"/>
  <c r="S69" i="33"/>
  <c r="K69" i="33"/>
  <c r="J69" i="33"/>
  <c r="S77" i="33"/>
  <c r="K77" i="33"/>
  <c r="J77" i="33"/>
  <c r="J80" i="33"/>
  <c r="S35" i="33"/>
  <c r="K35" i="33"/>
  <c r="L35" i="33" s="1"/>
  <c r="K40" i="33"/>
  <c r="S40" i="33"/>
  <c r="J40" i="33"/>
  <c r="K41" i="33"/>
  <c r="L51" i="33"/>
  <c r="M53" i="33"/>
  <c r="F53" i="33"/>
  <c r="P57" i="33"/>
  <c r="O57" i="33"/>
  <c r="P63" i="33"/>
  <c r="O63" i="33"/>
  <c r="N67" i="33"/>
  <c r="S71" i="33"/>
  <c r="K71" i="33"/>
  <c r="J71" i="33"/>
  <c r="S79" i="33"/>
  <c r="K79" i="33"/>
  <c r="J79" i="33"/>
  <c r="P80" i="33"/>
  <c r="O80" i="33"/>
  <c r="P56" i="33"/>
  <c r="M62" i="33"/>
  <c r="F62" i="33"/>
  <c r="N65" i="33"/>
  <c r="S54" i="33"/>
  <c r="K54" i="33"/>
  <c r="O56" i="33"/>
  <c r="K57" i="33"/>
  <c r="S57" i="33"/>
  <c r="J57" i="33"/>
  <c r="K58" i="33"/>
  <c r="L58" i="33" s="1"/>
  <c r="K61" i="33"/>
  <c r="K63" i="33"/>
  <c r="S63" i="33"/>
  <c r="J63" i="33"/>
  <c r="F65" i="33"/>
  <c r="N66" i="33"/>
  <c r="P68" i="33"/>
  <c r="Q68" i="33" s="1"/>
  <c r="P69" i="33"/>
  <c r="Q69" i="33" s="1"/>
  <c r="P71" i="33"/>
  <c r="Q71" i="33" s="1"/>
  <c r="P73" i="33"/>
  <c r="Q73" i="33" s="1"/>
  <c r="P75" i="33"/>
  <c r="Q75" i="33" s="1"/>
  <c r="P77" i="33"/>
  <c r="Q77" i="33" s="1"/>
  <c r="P79" i="33"/>
  <c r="Q79" i="33" s="1"/>
  <c r="J59" i="33"/>
  <c r="J80" i="32"/>
  <c r="L80" i="32" s="1"/>
  <c r="S54" i="32"/>
  <c r="P54" i="32"/>
  <c r="O54" i="32"/>
  <c r="J20" i="32"/>
  <c r="L20" i="32" s="1"/>
  <c r="J48" i="32"/>
  <c r="L48" i="32" s="1"/>
  <c r="O70" i="32"/>
  <c r="Q70" i="32" s="1"/>
  <c r="K11" i="32"/>
  <c r="O14" i="32"/>
  <c r="Q14" i="32" s="1"/>
  <c r="J15" i="32"/>
  <c r="L15" i="32" s="1"/>
  <c r="J24" i="32"/>
  <c r="L24" i="32" s="1"/>
  <c r="K27" i="32"/>
  <c r="L27" i="32" s="1"/>
  <c r="J28" i="32"/>
  <c r="L28" i="32" s="1"/>
  <c r="J49" i="32"/>
  <c r="L49" i="32" s="1"/>
  <c r="K54" i="32"/>
  <c r="J56" i="32"/>
  <c r="J68" i="32"/>
  <c r="L68" i="32" s="1"/>
  <c r="S68" i="32"/>
  <c r="O77" i="32"/>
  <c r="Q77" i="32" s="1"/>
  <c r="O78" i="32"/>
  <c r="Q78" i="32" s="1"/>
  <c r="O30" i="32"/>
  <c r="Q30" i="32" s="1"/>
  <c r="J54" i="32"/>
  <c r="O69" i="32"/>
  <c r="Q69" i="32" s="1"/>
  <c r="O74" i="32"/>
  <c r="Q74" i="32" s="1"/>
  <c r="K56" i="32"/>
  <c r="U56" i="32" s="1"/>
  <c r="S59" i="32"/>
  <c r="S64" i="32"/>
  <c r="U70" i="32"/>
  <c r="N7" i="32"/>
  <c r="S7" i="32" s="1"/>
  <c r="M15" i="32"/>
  <c r="F15" i="32"/>
  <c r="J18" i="32"/>
  <c r="K18" i="32"/>
  <c r="F29" i="32"/>
  <c r="M29" i="32"/>
  <c r="K41" i="32"/>
  <c r="S41" i="32"/>
  <c r="J41" i="32"/>
  <c r="K44" i="32"/>
  <c r="J44" i="32"/>
  <c r="U59" i="32"/>
  <c r="N75" i="32"/>
  <c r="M8" i="32"/>
  <c r="F8" i="32"/>
  <c r="O9" i="32"/>
  <c r="Q9" i="32" s="1"/>
  <c r="F10" i="32"/>
  <c r="M10" i="32"/>
  <c r="K13" i="32"/>
  <c r="J13" i="32"/>
  <c r="M16" i="32"/>
  <c r="F17" i="32"/>
  <c r="M17" i="32"/>
  <c r="J30" i="32"/>
  <c r="S30" i="32"/>
  <c r="K30" i="32"/>
  <c r="U30" i="32" s="1"/>
  <c r="N31" i="32"/>
  <c r="S31" i="32" s="1"/>
  <c r="N32" i="32"/>
  <c r="S32" i="32" s="1"/>
  <c r="N33" i="32"/>
  <c r="S33" i="32" s="1"/>
  <c r="N34" i="32"/>
  <c r="S34" i="32" s="1"/>
  <c r="N35" i="32"/>
  <c r="S35" i="32" s="1"/>
  <c r="N36" i="32"/>
  <c r="S36" i="32" s="1"/>
  <c r="N37" i="32"/>
  <c r="S37" i="32" s="1"/>
  <c r="N38" i="32"/>
  <c r="S38" i="32" s="1"/>
  <c r="N39" i="32"/>
  <c r="S39" i="32" s="1"/>
  <c r="M50" i="32"/>
  <c r="F50" i="32"/>
  <c r="I81" i="32"/>
  <c r="J7" i="32"/>
  <c r="J9" i="32"/>
  <c r="M12" i="32"/>
  <c r="F12" i="32"/>
  <c r="J14" i="32"/>
  <c r="S14" i="32"/>
  <c r="K14" i="32"/>
  <c r="U14" i="32" s="1"/>
  <c r="F21" i="32"/>
  <c r="M21" i="32"/>
  <c r="M24" i="32"/>
  <c r="F24" i="32"/>
  <c r="K25" i="32"/>
  <c r="J25" i="32"/>
  <c r="M27" i="32"/>
  <c r="F27" i="32"/>
  <c r="J31" i="32"/>
  <c r="K31" i="32"/>
  <c r="J32" i="32"/>
  <c r="K32" i="32"/>
  <c r="J33" i="32"/>
  <c r="K33" i="32"/>
  <c r="J34" i="32"/>
  <c r="K34" i="32"/>
  <c r="J35" i="32"/>
  <c r="K35" i="32"/>
  <c r="J36" i="32"/>
  <c r="K36" i="32"/>
  <c r="J37" i="32"/>
  <c r="K37" i="32"/>
  <c r="J39" i="32"/>
  <c r="K39" i="32"/>
  <c r="S40" i="32"/>
  <c r="J40" i="32"/>
  <c r="T40" i="32" s="1"/>
  <c r="K40" i="32"/>
  <c r="M46" i="32"/>
  <c r="F46" i="32"/>
  <c r="S52" i="32"/>
  <c r="K52" i="32"/>
  <c r="J52" i="32"/>
  <c r="O60" i="32"/>
  <c r="P60" i="32"/>
  <c r="J38" i="32"/>
  <c r="K38" i="32"/>
  <c r="K7" i="32"/>
  <c r="K9" i="32"/>
  <c r="U9" i="32" s="1"/>
  <c r="S9" i="32"/>
  <c r="J11" i="32"/>
  <c r="F13" i="32"/>
  <c r="M13" i="32"/>
  <c r="K17" i="32"/>
  <c r="J17" i="32"/>
  <c r="M19" i="32"/>
  <c r="F19" i="32"/>
  <c r="J22" i="32"/>
  <c r="S22" i="32"/>
  <c r="K22" i="32"/>
  <c r="P23" i="32"/>
  <c r="U23" i="32" s="1"/>
  <c r="O23" i="32"/>
  <c r="S23" i="32"/>
  <c r="M42" i="32"/>
  <c r="F42" i="32"/>
  <c r="O52" i="32"/>
  <c r="P52" i="32"/>
  <c r="N67" i="32"/>
  <c r="N76" i="32"/>
  <c r="G81" i="32"/>
  <c r="K8" i="32"/>
  <c r="L8" i="32" s="1"/>
  <c r="K12" i="32"/>
  <c r="J46" i="32"/>
  <c r="L46" i="32" s="1"/>
  <c r="M47" i="32"/>
  <c r="F47" i="32"/>
  <c r="S55" i="32"/>
  <c r="J55" i="32"/>
  <c r="T55" i="32" s="1"/>
  <c r="K57" i="32"/>
  <c r="U57" i="32" s="1"/>
  <c r="S57" i="32"/>
  <c r="S58" i="32"/>
  <c r="O58" i="32"/>
  <c r="P58" i="32"/>
  <c r="J69" i="32"/>
  <c r="S69" i="32"/>
  <c r="K69" i="32"/>
  <c r="U69" i="32" s="1"/>
  <c r="P73" i="32"/>
  <c r="O73" i="32"/>
  <c r="O80" i="32"/>
  <c r="P80" i="32"/>
  <c r="K21" i="32"/>
  <c r="K29" i="32"/>
  <c r="K43" i="32"/>
  <c r="M44" i="32"/>
  <c r="J47" i="32"/>
  <c r="M48" i="32"/>
  <c r="F48" i="32"/>
  <c r="K51" i="32"/>
  <c r="J62" i="32"/>
  <c r="N66" i="32"/>
  <c r="J77" i="32"/>
  <c r="S77" i="32"/>
  <c r="K77" i="32"/>
  <c r="U77" i="32" s="1"/>
  <c r="J21" i="32"/>
  <c r="F23" i="32"/>
  <c r="M25" i="32"/>
  <c r="K26" i="32"/>
  <c r="J29" i="32"/>
  <c r="F31" i="32"/>
  <c r="F32" i="32"/>
  <c r="F33" i="32"/>
  <c r="F34" i="32"/>
  <c r="F35" i="32"/>
  <c r="F36" i="32"/>
  <c r="F37" i="32"/>
  <c r="F38" i="32"/>
  <c r="F39" i="32"/>
  <c r="J43" i="32"/>
  <c r="J45" i="32"/>
  <c r="K47" i="32"/>
  <c r="N49" i="32"/>
  <c r="J51" i="32"/>
  <c r="O57" i="32"/>
  <c r="Q57" i="32" s="1"/>
  <c r="S60" i="32"/>
  <c r="J60" i="32"/>
  <c r="K60" i="32"/>
  <c r="K62" i="32"/>
  <c r="J74" i="32"/>
  <c r="S74" i="32"/>
  <c r="K74" i="32"/>
  <c r="U74" i="32" s="1"/>
  <c r="J75" i="32"/>
  <c r="K75" i="32"/>
  <c r="S53" i="32"/>
  <c r="K53" i="32"/>
  <c r="J70" i="32"/>
  <c r="L70" i="32" s="1"/>
  <c r="P71" i="32"/>
  <c r="U71" i="32" s="1"/>
  <c r="O71" i="32"/>
  <c r="J79" i="32"/>
  <c r="L79" i="32" s="1"/>
  <c r="S79" i="32"/>
  <c r="O63" i="32"/>
  <c r="Q63" i="32" s="1"/>
  <c r="O64" i="32"/>
  <c r="T64" i="32" s="1"/>
  <c r="P64" i="32"/>
  <c r="J71" i="32"/>
  <c r="S71" i="32"/>
  <c r="N72" i="32"/>
  <c r="J73" i="32"/>
  <c r="S73" i="32"/>
  <c r="K73" i="32"/>
  <c r="J78" i="32"/>
  <c r="P79" i="32"/>
  <c r="U79" i="32" s="1"/>
  <c r="O79" i="32"/>
  <c r="S63" i="32"/>
  <c r="J63" i="32"/>
  <c r="J72" i="32"/>
  <c r="L72" i="32" s="1"/>
  <c r="J76" i="32"/>
  <c r="L76" i="32" s="1"/>
  <c r="K64" i="32"/>
  <c r="K65" i="32"/>
  <c r="K66" i="32"/>
  <c r="K67" i="32"/>
  <c r="P67" i="31"/>
  <c r="O67" i="31"/>
  <c r="T67" i="31" s="1"/>
  <c r="S67" i="31"/>
  <c r="O22" i="31"/>
  <c r="P22" i="31"/>
  <c r="S37" i="31"/>
  <c r="O37" i="31"/>
  <c r="T37" i="31" s="1"/>
  <c r="O64" i="31"/>
  <c r="P64" i="31"/>
  <c r="J11" i="31"/>
  <c r="J19" i="31"/>
  <c r="L19" i="31" s="1"/>
  <c r="K25" i="31"/>
  <c r="L25" i="31" s="1"/>
  <c r="J35" i="31"/>
  <c r="J39" i="31"/>
  <c r="K45" i="31"/>
  <c r="L45" i="31" s="1"/>
  <c r="K47" i="31"/>
  <c r="L47" i="31" s="1"/>
  <c r="O49" i="31"/>
  <c r="J50" i="31"/>
  <c r="L50" i="31" s="1"/>
  <c r="J64" i="31"/>
  <c r="K71" i="31"/>
  <c r="L71" i="31" s="1"/>
  <c r="S71" i="31"/>
  <c r="K75" i="31"/>
  <c r="L75" i="31" s="1"/>
  <c r="O77" i="31"/>
  <c r="Q77" i="31" s="1"/>
  <c r="K11" i="31"/>
  <c r="U14" i="31"/>
  <c r="S33" i="31"/>
  <c r="K35" i="31"/>
  <c r="K39" i="31"/>
  <c r="K64" i="31"/>
  <c r="S70" i="31"/>
  <c r="J30" i="31"/>
  <c r="K41" i="31"/>
  <c r="J42" i="31"/>
  <c r="L42" i="31" s="1"/>
  <c r="K46" i="31"/>
  <c r="L46" i="31" s="1"/>
  <c r="J60" i="31"/>
  <c r="N8" i="31"/>
  <c r="S8" i="31" s="1"/>
  <c r="S7" i="31"/>
  <c r="S10" i="31"/>
  <c r="K12" i="31"/>
  <c r="M13" i="31"/>
  <c r="M16" i="31"/>
  <c r="F16" i="31"/>
  <c r="J22" i="31"/>
  <c r="S22" i="31"/>
  <c r="K22" i="31"/>
  <c r="J27" i="31"/>
  <c r="S27" i="31"/>
  <c r="K27" i="31"/>
  <c r="P34" i="31"/>
  <c r="U34" i="31" s="1"/>
  <c r="O34" i="31"/>
  <c r="S34" i="31"/>
  <c r="O7" i="31"/>
  <c r="O10" i="31"/>
  <c r="T10" i="31" s="1"/>
  <c r="J12" i="31"/>
  <c r="J14" i="31"/>
  <c r="S14" i="31"/>
  <c r="K17" i="31"/>
  <c r="J17" i="31"/>
  <c r="P27" i="31"/>
  <c r="O27" i="31"/>
  <c r="N29" i="31"/>
  <c r="P39" i="31"/>
  <c r="O39" i="31"/>
  <c r="S39" i="31"/>
  <c r="O52" i="31"/>
  <c r="T52" i="31" s="1"/>
  <c r="P52" i="31"/>
  <c r="P7" i="31"/>
  <c r="N11" i="31"/>
  <c r="M12" i="31"/>
  <c r="P61" i="31"/>
  <c r="O61" i="31"/>
  <c r="K13" i="31"/>
  <c r="J13" i="31"/>
  <c r="G81" i="31"/>
  <c r="J8" i="31"/>
  <c r="L8" i="31" s="1"/>
  <c r="K9" i="31"/>
  <c r="F11" i="31"/>
  <c r="M19" i="31"/>
  <c r="F19" i="31"/>
  <c r="F21" i="31"/>
  <c r="M21" i="31"/>
  <c r="M23" i="31"/>
  <c r="F23" i="31"/>
  <c r="N25" i="31"/>
  <c r="F28" i="31"/>
  <c r="M28" i="31"/>
  <c r="J78" i="31"/>
  <c r="S78" i="31"/>
  <c r="K78" i="31"/>
  <c r="N15" i="31"/>
  <c r="S18" i="31"/>
  <c r="M32" i="31"/>
  <c r="F32" i="31"/>
  <c r="P43" i="31"/>
  <c r="U43" i="31" s="1"/>
  <c r="O43" i="31"/>
  <c r="S53" i="31"/>
  <c r="K53" i="31"/>
  <c r="J53" i="31"/>
  <c r="P54" i="31"/>
  <c r="U54" i="31" s="1"/>
  <c r="O54" i="31"/>
  <c r="O18" i="31"/>
  <c r="Q18" i="31" s="1"/>
  <c r="J20" i="31"/>
  <c r="K21" i="31"/>
  <c r="K24" i="31"/>
  <c r="J29" i="31"/>
  <c r="P30" i="31"/>
  <c r="Q30" i="31" s="1"/>
  <c r="N31" i="31"/>
  <c r="M36" i="31"/>
  <c r="F36" i="31"/>
  <c r="P38" i="31"/>
  <c r="O38" i="31"/>
  <c r="F51" i="31"/>
  <c r="M51" i="31"/>
  <c r="J73" i="31"/>
  <c r="S73" i="31"/>
  <c r="K73" i="31"/>
  <c r="U73" i="31" s="1"/>
  <c r="P74" i="31"/>
  <c r="U74" i="31" s="1"/>
  <c r="O74" i="31"/>
  <c r="S74" i="31"/>
  <c r="F15" i="31"/>
  <c r="M17" i="31"/>
  <c r="K18" i="31"/>
  <c r="K20" i="31"/>
  <c r="J21" i="31"/>
  <c r="J24" i="31"/>
  <c r="N26" i="31"/>
  <c r="K29" i="31"/>
  <c r="F31" i="31"/>
  <c r="O33" i="31"/>
  <c r="Q33" i="31" s="1"/>
  <c r="N35" i="31"/>
  <c r="S38" i="31"/>
  <c r="P42" i="31"/>
  <c r="U42" i="31" s="1"/>
  <c r="O42" i="31"/>
  <c r="N45" i="31"/>
  <c r="O48" i="31"/>
  <c r="Q48" i="31" s="1"/>
  <c r="S48" i="31"/>
  <c r="O53" i="31"/>
  <c r="P53" i="31"/>
  <c r="K72" i="31"/>
  <c r="J72" i="31"/>
  <c r="I81" i="31"/>
  <c r="K28" i="31"/>
  <c r="P37" i="31"/>
  <c r="P49" i="31"/>
  <c r="K58" i="31"/>
  <c r="L58" i="31" s="1"/>
  <c r="O60" i="31"/>
  <c r="Q60" i="31" s="1"/>
  <c r="K62" i="31"/>
  <c r="L62" i="31" s="1"/>
  <c r="M66" i="31"/>
  <c r="F66" i="31"/>
  <c r="J74" i="31"/>
  <c r="L74" i="31" s="1"/>
  <c r="N79" i="31"/>
  <c r="O80" i="31"/>
  <c r="P80" i="31"/>
  <c r="S43" i="31"/>
  <c r="K51" i="31"/>
  <c r="P56" i="31"/>
  <c r="U56" i="31" s="1"/>
  <c r="O56" i="31"/>
  <c r="K61" i="31"/>
  <c r="N65" i="31"/>
  <c r="K68" i="31"/>
  <c r="U68" i="31" s="1"/>
  <c r="S68" i="31"/>
  <c r="N76" i="31"/>
  <c r="S76" i="31" s="1"/>
  <c r="J77" i="31"/>
  <c r="S77" i="31"/>
  <c r="K77" i="31"/>
  <c r="U77" i="31" s="1"/>
  <c r="K80" i="31"/>
  <c r="J80" i="31"/>
  <c r="K44" i="31"/>
  <c r="J51" i="31"/>
  <c r="S52" i="31"/>
  <c r="K52" i="31"/>
  <c r="L52" i="31" s="1"/>
  <c r="K55" i="31"/>
  <c r="U55" i="31" s="1"/>
  <c r="S57" i="31"/>
  <c r="J57" i="31"/>
  <c r="T57" i="31" s="1"/>
  <c r="J61" i="31"/>
  <c r="S61" i="31"/>
  <c r="O63" i="31"/>
  <c r="P63" i="31"/>
  <c r="U63" i="31" s="1"/>
  <c r="F65" i="31"/>
  <c r="J68" i="31"/>
  <c r="J69" i="31"/>
  <c r="K69" i="31"/>
  <c r="U69" i="31" s="1"/>
  <c r="J70" i="31"/>
  <c r="O70" i="31"/>
  <c r="Q70" i="31" s="1"/>
  <c r="N72" i="31"/>
  <c r="N75" i="31"/>
  <c r="P78" i="31"/>
  <c r="O78" i="31"/>
  <c r="M62" i="31"/>
  <c r="S63" i="31"/>
  <c r="J63" i="31"/>
  <c r="T36" i="30"/>
  <c r="P36" i="30"/>
  <c r="U36" i="30" s="1"/>
  <c r="T54" i="30"/>
  <c r="Q54" i="30"/>
  <c r="P54" i="30"/>
  <c r="T40" i="30"/>
  <c r="P9" i="30"/>
  <c r="R9" i="30" s="1"/>
  <c r="P17" i="30"/>
  <c r="R17" i="30" s="1"/>
  <c r="K26" i="30"/>
  <c r="P29" i="30"/>
  <c r="R29" i="30" s="1"/>
  <c r="K33" i="30"/>
  <c r="K37" i="30"/>
  <c r="M37" i="30" s="1"/>
  <c r="K40" i="30"/>
  <c r="K48" i="30"/>
  <c r="M48" i="30" s="1"/>
  <c r="K49" i="30"/>
  <c r="M49" i="30" s="1"/>
  <c r="T56" i="30"/>
  <c r="K59" i="30"/>
  <c r="L71" i="30"/>
  <c r="M71" i="30" s="1"/>
  <c r="L26" i="30"/>
  <c r="T29" i="30"/>
  <c r="L33" i="30"/>
  <c r="U38" i="30"/>
  <c r="L40" i="30"/>
  <c r="L59" i="30"/>
  <c r="V59" i="30" s="1"/>
  <c r="T74" i="30"/>
  <c r="P27" i="30"/>
  <c r="K43" i="30"/>
  <c r="M43" i="30" s="1"/>
  <c r="T67" i="30"/>
  <c r="P69" i="30"/>
  <c r="R69" i="30" s="1"/>
  <c r="Q10" i="30"/>
  <c r="P10" i="30"/>
  <c r="U10" i="30" s="1"/>
  <c r="T10" i="30"/>
  <c r="Q18" i="30"/>
  <c r="P18" i="30"/>
  <c r="U18" i="30" s="1"/>
  <c r="T18" i="30"/>
  <c r="Q50" i="30"/>
  <c r="V50" i="30" s="1"/>
  <c r="P50" i="30"/>
  <c r="O19" i="30"/>
  <c r="T19" i="30" s="1"/>
  <c r="O11" i="30"/>
  <c r="T11" i="30" s="1"/>
  <c r="L20" i="30"/>
  <c r="O22" i="30"/>
  <c r="N23" i="30"/>
  <c r="L24" i="30"/>
  <c r="K24" i="30"/>
  <c r="N26" i="30"/>
  <c r="F26" i="30"/>
  <c r="O30" i="30"/>
  <c r="N31" i="30"/>
  <c r="F31" i="30"/>
  <c r="O34" i="30"/>
  <c r="N39" i="30"/>
  <c r="F39" i="30"/>
  <c r="N41" i="30"/>
  <c r="F41" i="30"/>
  <c r="K47" i="30"/>
  <c r="L47" i="30"/>
  <c r="P52" i="30"/>
  <c r="Q52" i="30"/>
  <c r="O53" i="30"/>
  <c r="P57" i="30"/>
  <c r="Q57" i="30"/>
  <c r="P63" i="30"/>
  <c r="Q63" i="30"/>
  <c r="V63" i="30" s="1"/>
  <c r="O72" i="30"/>
  <c r="O75" i="30"/>
  <c r="J81" i="30"/>
  <c r="N8" i="30"/>
  <c r="L9" i="30"/>
  <c r="V9" i="30" s="1"/>
  <c r="F11" i="30"/>
  <c r="T13" i="30"/>
  <c r="F14" i="30"/>
  <c r="N16" i="30"/>
  <c r="L17" i="30"/>
  <c r="V17" i="30" s="1"/>
  <c r="F19" i="30"/>
  <c r="K20" i="30"/>
  <c r="F22" i="30"/>
  <c r="L28" i="30"/>
  <c r="K29" i="30"/>
  <c r="L29" i="30"/>
  <c r="V29" i="30" s="1"/>
  <c r="F30" i="30"/>
  <c r="P32" i="30"/>
  <c r="U32" i="30" s="1"/>
  <c r="F34" i="30"/>
  <c r="N35" i="30"/>
  <c r="F35" i="30"/>
  <c r="K41" i="30"/>
  <c r="L41" i="30"/>
  <c r="L44" i="30"/>
  <c r="K44" i="30"/>
  <c r="N46" i="30"/>
  <c r="F46" i="30"/>
  <c r="N48" i="30"/>
  <c r="F48" i="30"/>
  <c r="K50" i="30"/>
  <c r="T50" i="30"/>
  <c r="T52" i="30"/>
  <c r="L52" i="30"/>
  <c r="K52" i="30"/>
  <c r="L55" i="30"/>
  <c r="T55" i="30"/>
  <c r="K55" i="30"/>
  <c r="L58" i="30"/>
  <c r="K58" i="30"/>
  <c r="Q70" i="30"/>
  <c r="V70" i="30" s="1"/>
  <c r="P70" i="30"/>
  <c r="T70" i="30"/>
  <c r="K73" i="30"/>
  <c r="L73" i="30"/>
  <c r="V73" i="30" s="1"/>
  <c r="T73" i="30"/>
  <c r="L12" i="30"/>
  <c r="M12" i="30" s="1"/>
  <c r="L23" i="30"/>
  <c r="N24" i="30"/>
  <c r="N42" i="30"/>
  <c r="F42" i="30"/>
  <c r="K46" i="30"/>
  <c r="L46" i="30"/>
  <c r="N49" i="30"/>
  <c r="F49" i="30"/>
  <c r="P55" i="30"/>
  <c r="Q78" i="30"/>
  <c r="P78" i="30"/>
  <c r="T78" i="30"/>
  <c r="L8" i="30"/>
  <c r="L16" i="30"/>
  <c r="K45" i="30"/>
  <c r="L45" i="30"/>
  <c r="T45" i="30"/>
  <c r="L7" i="30"/>
  <c r="K8" i="30"/>
  <c r="T9" i="30"/>
  <c r="F10" i="30"/>
  <c r="N12" i="30"/>
  <c r="L13" i="30"/>
  <c r="O14" i="30"/>
  <c r="L15" i="30"/>
  <c r="M15" i="30" s="1"/>
  <c r="K16" i="30"/>
  <c r="T17" i="30"/>
  <c r="F18" i="30"/>
  <c r="N20" i="30"/>
  <c r="L21" i="30"/>
  <c r="K23" i="30"/>
  <c r="K25" i="30"/>
  <c r="F28" i="30"/>
  <c r="N28" i="30"/>
  <c r="T32" i="30"/>
  <c r="O33" i="30"/>
  <c r="N37" i="30"/>
  <c r="F37" i="30"/>
  <c r="Q38" i="30"/>
  <c r="T38" i="30"/>
  <c r="N43" i="30"/>
  <c r="F44" i="30"/>
  <c r="N44" i="30"/>
  <c r="N47" i="30"/>
  <c r="F47" i="30"/>
  <c r="Q55" i="30"/>
  <c r="T57" i="30"/>
  <c r="K57" i="30"/>
  <c r="L57" i="30"/>
  <c r="L62" i="30"/>
  <c r="K62" i="30"/>
  <c r="G81" i="30"/>
  <c r="T27" i="30"/>
  <c r="Q36" i="30"/>
  <c r="L53" i="30"/>
  <c r="M53" i="30" s="1"/>
  <c r="T64" i="30"/>
  <c r="L68" i="30"/>
  <c r="V68" i="30" s="1"/>
  <c r="K68" i="30"/>
  <c r="T68" i="30"/>
  <c r="K70" i="30"/>
  <c r="K78" i="30"/>
  <c r="P60" i="30"/>
  <c r="N66" i="30"/>
  <c r="F66" i="30"/>
  <c r="O71" i="30"/>
  <c r="Q74" i="30"/>
  <c r="V74" i="30" s="1"/>
  <c r="P74" i="30"/>
  <c r="O79" i="30"/>
  <c r="P80" i="30"/>
  <c r="Q80" i="30"/>
  <c r="L51" i="30"/>
  <c r="M51" i="30" s="1"/>
  <c r="Q56" i="30"/>
  <c r="V56" i="30" s="1"/>
  <c r="P56" i="30"/>
  <c r="Q60" i="30"/>
  <c r="L61" i="30"/>
  <c r="V61" i="30" s="1"/>
  <c r="Q64" i="30"/>
  <c r="R64" i="30" s="1"/>
  <c r="O65" i="30"/>
  <c r="K69" i="30"/>
  <c r="T69" i="30"/>
  <c r="L69" i="30"/>
  <c r="V69" i="30" s="1"/>
  <c r="K74" i="30"/>
  <c r="O76" i="30"/>
  <c r="K77" i="30"/>
  <c r="T77" i="30"/>
  <c r="L77" i="30"/>
  <c r="V77" i="30" s="1"/>
  <c r="L80" i="30"/>
  <c r="K80" i="30"/>
  <c r="N62" i="30"/>
  <c r="T63" i="30"/>
  <c r="K63" i="30"/>
  <c r="Q67" i="30"/>
  <c r="V67" i="30" s="1"/>
  <c r="J8" i="29"/>
  <c r="L8" i="29" s="1"/>
  <c r="J31" i="29"/>
  <c r="L31" i="29" s="1"/>
  <c r="J34" i="29"/>
  <c r="L34" i="29" s="1"/>
  <c r="K36" i="29"/>
  <c r="L36" i="29" s="1"/>
  <c r="K40" i="29"/>
  <c r="K59" i="29"/>
  <c r="K64" i="29"/>
  <c r="L64" i="29" s="1"/>
  <c r="J66" i="29"/>
  <c r="L66" i="29" s="1"/>
  <c r="S70" i="29"/>
  <c r="K71" i="29"/>
  <c r="L71" i="29" s="1"/>
  <c r="K79" i="29"/>
  <c r="L79" i="29" s="1"/>
  <c r="J26" i="29"/>
  <c r="L26" i="29" s="1"/>
  <c r="J42" i="29"/>
  <c r="L42" i="29" s="1"/>
  <c r="K49" i="29"/>
  <c r="L49" i="29" s="1"/>
  <c r="T64" i="29"/>
  <c r="U73" i="29"/>
  <c r="S16" i="29"/>
  <c r="S61" i="29"/>
  <c r="J9" i="29"/>
  <c r="L9" i="29" s="1"/>
  <c r="J16" i="29"/>
  <c r="S19" i="29"/>
  <c r="J20" i="29"/>
  <c r="L20" i="29" s="1"/>
  <c r="J23" i="29"/>
  <c r="L23" i="29" s="1"/>
  <c r="J32" i="29"/>
  <c r="L32" i="29" s="1"/>
  <c r="J33" i="29"/>
  <c r="L33" i="29" s="1"/>
  <c r="J43" i="29"/>
  <c r="L43" i="29" s="1"/>
  <c r="J60" i="29"/>
  <c r="J67" i="29"/>
  <c r="J70" i="29"/>
  <c r="O70" i="29"/>
  <c r="Q70" i="29" s="1"/>
  <c r="O73" i="29"/>
  <c r="Q73" i="29" s="1"/>
  <c r="S40" i="29"/>
  <c r="S54" i="29"/>
  <c r="S56" i="29"/>
  <c r="K67" i="29"/>
  <c r="U67" i="29" s="1"/>
  <c r="K70" i="29"/>
  <c r="U70" i="29" s="1"/>
  <c r="S72" i="29"/>
  <c r="K16" i="29"/>
  <c r="O38" i="29"/>
  <c r="O54" i="29"/>
  <c r="T54" i="29" s="1"/>
  <c r="J56" i="29"/>
  <c r="L56" i="29" s="1"/>
  <c r="J72" i="29"/>
  <c r="O76" i="29"/>
  <c r="N17" i="29"/>
  <c r="O35" i="29"/>
  <c r="T35" i="29" s="1"/>
  <c r="P35" i="29"/>
  <c r="S35" i="29"/>
  <c r="N9" i="29"/>
  <c r="S9" i="29" s="1"/>
  <c r="P20" i="29"/>
  <c r="O20" i="29"/>
  <c r="S20" i="29"/>
  <c r="O12" i="29"/>
  <c r="S12" i="29"/>
  <c r="P12" i="29"/>
  <c r="U12" i="29" s="1"/>
  <c r="K7" i="29"/>
  <c r="S8" i="29"/>
  <c r="F9" i="29"/>
  <c r="J10" i="29"/>
  <c r="S11" i="29"/>
  <c r="F12" i="29"/>
  <c r="K15" i="29"/>
  <c r="F17" i="29"/>
  <c r="J18" i="29"/>
  <c r="F20" i="29"/>
  <c r="O8" i="29"/>
  <c r="Q8" i="29" s="1"/>
  <c r="O11" i="29"/>
  <c r="Q11" i="29" s="1"/>
  <c r="J13" i="29"/>
  <c r="L13" i="29" s="1"/>
  <c r="K14" i="29"/>
  <c r="O16" i="29"/>
  <c r="O19" i="29"/>
  <c r="T19" i="29" s="1"/>
  <c r="J21" i="29"/>
  <c r="L21" i="29" s="1"/>
  <c r="F24" i="29"/>
  <c r="M24" i="29"/>
  <c r="J27" i="29"/>
  <c r="J29" i="29"/>
  <c r="F32" i="29"/>
  <c r="F35" i="29"/>
  <c r="J45" i="29"/>
  <c r="S45" i="29"/>
  <c r="K45" i="29"/>
  <c r="M47" i="29"/>
  <c r="F47" i="29"/>
  <c r="S57" i="29"/>
  <c r="J57" i="29"/>
  <c r="K57" i="29"/>
  <c r="J62" i="29"/>
  <c r="K62" i="29"/>
  <c r="G81" i="29"/>
  <c r="F8" i="29"/>
  <c r="U8" i="29"/>
  <c r="M10" i="29"/>
  <c r="K11" i="29"/>
  <c r="J14" i="29"/>
  <c r="F16" i="29"/>
  <c r="P16" i="29"/>
  <c r="M18" i="29"/>
  <c r="K19" i="29"/>
  <c r="P19" i="29"/>
  <c r="J22" i="29"/>
  <c r="O25" i="29"/>
  <c r="Q25" i="29" s="1"/>
  <c r="N26" i="29"/>
  <c r="M27" i="29"/>
  <c r="K28" i="29"/>
  <c r="J28" i="29"/>
  <c r="K29" i="29"/>
  <c r="M30" i="29"/>
  <c r="F30" i="29"/>
  <c r="F31" i="29"/>
  <c r="S31" i="29"/>
  <c r="S34" i="29"/>
  <c r="M39" i="29"/>
  <c r="F39" i="29"/>
  <c r="M41" i="29"/>
  <c r="F41" i="29"/>
  <c r="M43" i="29"/>
  <c r="F44" i="29"/>
  <c r="M44" i="29"/>
  <c r="J47" i="29"/>
  <c r="K47" i="29"/>
  <c r="P50" i="29"/>
  <c r="O50" i="29"/>
  <c r="O57" i="29"/>
  <c r="P57" i="29"/>
  <c r="O63" i="29"/>
  <c r="P63" i="29"/>
  <c r="U63" i="29" s="1"/>
  <c r="I81" i="29"/>
  <c r="J7" i="29"/>
  <c r="K10" i="29"/>
  <c r="K18" i="29"/>
  <c r="M22" i="29"/>
  <c r="F22" i="29"/>
  <c r="K24" i="29"/>
  <c r="J25" i="29"/>
  <c r="K25" i="29"/>
  <c r="U25" i="29" s="1"/>
  <c r="M33" i="29"/>
  <c r="F33" i="29"/>
  <c r="N36" i="29"/>
  <c r="J41" i="29"/>
  <c r="K41" i="29"/>
  <c r="M46" i="29"/>
  <c r="F46" i="29"/>
  <c r="M48" i="29"/>
  <c r="F48" i="29"/>
  <c r="J50" i="29"/>
  <c r="K55" i="29"/>
  <c r="U55" i="29" s="1"/>
  <c r="S55" i="29"/>
  <c r="J55" i="29"/>
  <c r="K58" i="29"/>
  <c r="J58" i="29"/>
  <c r="P74" i="29"/>
  <c r="O74" i="29"/>
  <c r="S74" i="29"/>
  <c r="M14" i="29"/>
  <c r="J24" i="29"/>
  <c r="S25" i="29"/>
  <c r="K27" i="29"/>
  <c r="M28" i="29"/>
  <c r="P31" i="29"/>
  <c r="Q31" i="29" s="1"/>
  <c r="N32" i="29"/>
  <c r="O34" i="29"/>
  <c r="F36" i="29"/>
  <c r="M37" i="29"/>
  <c r="F37" i="29"/>
  <c r="M42" i="29"/>
  <c r="F42" i="29"/>
  <c r="K44" i="29"/>
  <c r="J44" i="29"/>
  <c r="J46" i="29"/>
  <c r="K46" i="29"/>
  <c r="M49" i="29"/>
  <c r="F49" i="29"/>
  <c r="K50" i="29"/>
  <c r="S50" i="29"/>
  <c r="K52" i="29"/>
  <c r="J52" i="29"/>
  <c r="O55" i="29"/>
  <c r="Q55" i="29" s="1"/>
  <c r="N58" i="29"/>
  <c r="S58" i="29" s="1"/>
  <c r="O60" i="29"/>
  <c r="M66" i="29"/>
  <c r="F66" i="29"/>
  <c r="J74" i="29"/>
  <c r="J75" i="29"/>
  <c r="S78" i="29"/>
  <c r="P79" i="29"/>
  <c r="O79" i="29"/>
  <c r="T79" i="29" s="1"/>
  <c r="K80" i="29"/>
  <c r="J80" i="29"/>
  <c r="U34" i="29"/>
  <c r="P38" i="29"/>
  <c r="K51" i="29"/>
  <c r="L51" i="29" s="1"/>
  <c r="P54" i="29"/>
  <c r="P56" i="29"/>
  <c r="U56" i="29" s="1"/>
  <c r="O56" i="29"/>
  <c r="P60" i="29"/>
  <c r="K61" i="29"/>
  <c r="U61" i="29" s="1"/>
  <c r="P64" i="29"/>
  <c r="Q64" i="29" s="1"/>
  <c r="N65" i="29"/>
  <c r="O67" i="29"/>
  <c r="K68" i="29"/>
  <c r="U68" i="29" s="1"/>
  <c r="S68" i="29"/>
  <c r="O69" i="29"/>
  <c r="Q69" i="29" s="1"/>
  <c r="S71" i="29"/>
  <c r="K74" i="29"/>
  <c r="K75" i="29"/>
  <c r="J77" i="29"/>
  <c r="K77" i="29"/>
  <c r="U77" i="29" s="1"/>
  <c r="J78" i="29"/>
  <c r="O78" i="29"/>
  <c r="Q78" i="29" s="1"/>
  <c r="J69" i="29"/>
  <c r="K69" i="29"/>
  <c r="U69" i="29" s="1"/>
  <c r="N75" i="29"/>
  <c r="S75" i="29" s="1"/>
  <c r="K78" i="29"/>
  <c r="U78" i="29" s="1"/>
  <c r="S79" i="29"/>
  <c r="O80" i="29"/>
  <c r="P80" i="29"/>
  <c r="K53" i="29"/>
  <c r="L53" i="29" s="1"/>
  <c r="S60" i="29"/>
  <c r="S64" i="29"/>
  <c r="S67" i="29"/>
  <c r="S69" i="29"/>
  <c r="T71" i="29"/>
  <c r="P71" i="29"/>
  <c r="K72" i="29"/>
  <c r="U72" i="29" s="1"/>
  <c r="O72" i="29"/>
  <c r="Q72" i="29" s="1"/>
  <c r="J73" i="29"/>
  <c r="S73" i="29"/>
  <c r="M62" i="29"/>
  <c r="S63" i="29"/>
  <c r="J63" i="29"/>
  <c r="S76" i="29"/>
  <c r="L70" i="33" l="1"/>
  <c r="V70" i="33" s="1"/>
  <c r="V18" i="30"/>
  <c r="U59" i="30"/>
  <c r="V38" i="30"/>
  <c r="U64" i="31"/>
  <c r="U10" i="31"/>
  <c r="U40" i="32"/>
  <c r="P26" i="33"/>
  <c r="Q26" i="33" s="1"/>
  <c r="V36" i="30"/>
  <c r="S26" i="33"/>
  <c r="T8" i="33"/>
  <c r="U41" i="32"/>
  <c r="S41" i="33"/>
  <c r="U51" i="33"/>
  <c r="U59" i="33"/>
  <c r="U57" i="31"/>
  <c r="T43" i="31"/>
  <c r="U60" i="30"/>
  <c r="M20" i="30"/>
  <c r="T77" i="31"/>
  <c r="R54" i="30"/>
  <c r="W54" i="30" s="1"/>
  <c r="T22" i="32"/>
  <c r="U79" i="29"/>
  <c r="T34" i="29"/>
  <c r="T76" i="29"/>
  <c r="U73" i="30"/>
  <c r="U54" i="30"/>
  <c r="O58" i="31"/>
  <c r="T58" i="31" s="1"/>
  <c r="T59" i="32"/>
  <c r="O29" i="29"/>
  <c r="Q29" i="29" s="1"/>
  <c r="V32" i="30"/>
  <c r="S58" i="31"/>
  <c r="T49" i="33"/>
  <c r="P22" i="33"/>
  <c r="U22" i="33" s="1"/>
  <c r="U33" i="31"/>
  <c r="T54" i="31"/>
  <c r="T11" i="32"/>
  <c r="S22" i="33"/>
  <c r="U61" i="32"/>
  <c r="S9" i="31"/>
  <c r="T41" i="32"/>
  <c r="T36" i="33"/>
  <c r="O31" i="33"/>
  <c r="T31" i="33" s="1"/>
  <c r="V54" i="30"/>
  <c r="S18" i="33"/>
  <c r="S41" i="31"/>
  <c r="T74" i="32"/>
  <c r="S18" i="32"/>
  <c r="S32" i="33"/>
  <c r="T12" i="29"/>
  <c r="T42" i="31"/>
  <c r="Q60" i="29"/>
  <c r="Q22" i="32"/>
  <c r="L70" i="29"/>
  <c r="R45" i="30"/>
  <c r="T55" i="31"/>
  <c r="U29" i="29"/>
  <c r="T45" i="29"/>
  <c r="U59" i="29"/>
  <c r="U45" i="30"/>
  <c r="T59" i="31"/>
  <c r="U60" i="32"/>
  <c r="L56" i="32"/>
  <c r="V56" i="32" s="1"/>
  <c r="T58" i="32"/>
  <c r="U22" i="32"/>
  <c r="P65" i="32"/>
  <c r="Q65" i="32" s="1"/>
  <c r="T56" i="32"/>
  <c r="Q60" i="33"/>
  <c r="V60" i="33" s="1"/>
  <c r="Q76" i="33"/>
  <c r="V76" i="33" s="1"/>
  <c r="Q57" i="33"/>
  <c r="O32" i="33"/>
  <c r="Q32" i="33" s="1"/>
  <c r="P18" i="33"/>
  <c r="Q18" i="33" s="1"/>
  <c r="O43" i="33"/>
  <c r="T43" i="33" s="1"/>
  <c r="U43" i="33"/>
  <c r="T55" i="33"/>
  <c r="S43" i="33"/>
  <c r="S65" i="32"/>
  <c r="U40" i="31"/>
  <c r="S29" i="29"/>
  <c r="U35" i="29"/>
  <c r="L30" i="31"/>
  <c r="V30" i="31" s="1"/>
  <c r="S49" i="33"/>
  <c r="P49" i="33"/>
  <c r="Q49" i="33" s="1"/>
  <c r="T76" i="33"/>
  <c r="L40" i="31"/>
  <c r="Q23" i="33"/>
  <c r="Q72" i="33"/>
  <c r="U57" i="30"/>
  <c r="U72" i="33"/>
  <c r="Q11" i="33"/>
  <c r="V11" i="33" s="1"/>
  <c r="V59" i="32"/>
  <c r="Q56" i="33"/>
  <c r="Q44" i="33"/>
  <c r="S52" i="29"/>
  <c r="U50" i="30"/>
  <c r="U18" i="32"/>
  <c r="T42" i="33"/>
  <c r="Q40" i="33"/>
  <c r="P42" i="33"/>
  <c r="Q42" i="33" s="1"/>
  <c r="Q38" i="29"/>
  <c r="V38" i="29" s="1"/>
  <c r="R60" i="30"/>
  <c r="W60" i="30" s="1"/>
  <c r="R74" i="30"/>
  <c r="U61" i="31"/>
  <c r="Q49" i="31"/>
  <c r="V49" i="31" s="1"/>
  <c r="T30" i="31"/>
  <c r="Q61" i="31"/>
  <c r="T34" i="31"/>
  <c r="P9" i="31"/>
  <c r="Q9" i="31" s="1"/>
  <c r="O18" i="32"/>
  <c r="Q18" i="32" s="1"/>
  <c r="L31" i="33"/>
  <c r="T22" i="33"/>
  <c r="U50" i="33"/>
  <c r="T40" i="31"/>
  <c r="P10" i="33"/>
  <c r="Q10" i="33" s="1"/>
  <c r="Q53" i="32"/>
  <c r="R57" i="30"/>
  <c r="U27" i="30"/>
  <c r="Q56" i="31"/>
  <c r="V56" i="31" s="1"/>
  <c r="Q74" i="31"/>
  <c r="V74" i="31" s="1"/>
  <c r="T73" i="31"/>
  <c r="U41" i="31"/>
  <c r="O41" i="31"/>
  <c r="T41" i="31" s="1"/>
  <c r="T54" i="32"/>
  <c r="Q78" i="33"/>
  <c r="S42" i="33"/>
  <c r="Q27" i="33"/>
  <c r="V27" i="33" s="1"/>
  <c r="R13" i="30"/>
  <c r="Q61" i="29"/>
  <c r="P52" i="29"/>
  <c r="Q52" i="29" s="1"/>
  <c r="O21" i="29"/>
  <c r="T52" i="32"/>
  <c r="S10" i="33"/>
  <c r="U71" i="31"/>
  <c r="Q40" i="31"/>
  <c r="U16" i="29"/>
  <c r="U45" i="29"/>
  <c r="P21" i="29"/>
  <c r="U21" i="29" s="1"/>
  <c r="U74" i="30"/>
  <c r="R55" i="30"/>
  <c r="V45" i="30"/>
  <c r="L20" i="31"/>
  <c r="T38" i="31"/>
  <c r="T68" i="32"/>
  <c r="T23" i="32"/>
  <c r="L38" i="32"/>
  <c r="L61" i="32"/>
  <c r="V61" i="32" s="1"/>
  <c r="L75" i="33"/>
  <c r="V75" i="33" s="1"/>
  <c r="L43" i="33"/>
  <c r="T60" i="33"/>
  <c r="U30" i="31"/>
  <c r="L15" i="31"/>
  <c r="R40" i="30"/>
  <c r="Q11" i="32"/>
  <c r="U11" i="33"/>
  <c r="Q41" i="32"/>
  <c r="U54" i="29"/>
  <c r="L58" i="29"/>
  <c r="T38" i="29"/>
  <c r="U78" i="30"/>
  <c r="T61" i="31"/>
  <c r="Q37" i="31"/>
  <c r="V37" i="31" s="1"/>
  <c r="T60" i="32"/>
  <c r="L14" i="32"/>
  <c r="V14" i="32" s="1"/>
  <c r="U15" i="33"/>
  <c r="T10" i="33"/>
  <c r="Q25" i="30"/>
  <c r="V25" i="30" s="1"/>
  <c r="P25" i="30"/>
  <c r="U25" i="30" s="1"/>
  <c r="U56" i="30"/>
  <c r="R38" i="30"/>
  <c r="W38" i="30" s="1"/>
  <c r="R78" i="30"/>
  <c r="Q63" i="31"/>
  <c r="L24" i="31"/>
  <c r="L13" i="31"/>
  <c r="Q64" i="31"/>
  <c r="Q22" i="31"/>
  <c r="T71" i="32"/>
  <c r="S62" i="32"/>
  <c r="U61" i="33"/>
  <c r="U54" i="33"/>
  <c r="S46" i="33"/>
  <c r="P31" i="33"/>
  <c r="U31" i="33" s="1"/>
  <c r="Q8" i="33"/>
  <c r="V8" i="33" s="1"/>
  <c r="Q74" i="33"/>
  <c r="V74" i="33" s="1"/>
  <c r="Q40" i="29"/>
  <c r="U71" i="29"/>
  <c r="U40" i="29"/>
  <c r="M17" i="30"/>
  <c r="W17" i="30" s="1"/>
  <c r="R52" i="30"/>
  <c r="R10" i="30"/>
  <c r="W10" i="30" s="1"/>
  <c r="V40" i="30"/>
  <c r="U67" i="30"/>
  <c r="T48" i="31"/>
  <c r="Q7" i="31"/>
  <c r="V7" i="31" s="1"/>
  <c r="U22" i="31"/>
  <c r="T60" i="31"/>
  <c r="L59" i="31"/>
  <c r="V59" i="31" s="1"/>
  <c r="L73" i="32"/>
  <c r="V70" i="32"/>
  <c r="O62" i="32"/>
  <c r="Q62" i="32" s="1"/>
  <c r="O46" i="33"/>
  <c r="Q46" i="33" s="1"/>
  <c r="O41" i="33"/>
  <c r="T41" i="33" s="1"/>
  <c r="T44" i="33"/>
  <c r="U74" i="33"/>
  <c r="L46" i="29"/>
  <c r="Q63" i="29"/>
  <c r="U60" i="29"/>
  <c r="Q80" i="29"/>
  <c r="L59" i="29"/>
  <c r="V59" i="29" s="1"/>
  <c r="T31" i="29"/>
  <c r="L41" i="29"/>
  <c r="L16" i="29"/>
  <c r="R80" i="30"/>
  <c r="T25" i="30"/>
  <c r="V10" i="30"/>
  <c r="U9" i="30"/>
  <c r="U40" i="30"/>
  <c r="M26" i="30"/>
  <c r="U67" i="31"/>
  <c r="L72" i="31"/>
  <c r="Q52" i="31"/>
  <c r="V52" i="31" s="1"/>
  <c r="T39" i="31"/>
  <c r="T77" i="32"/>
  <c r="Q60" i="32"/>
  <c r="U57" i="33"/>
  <c r="Q63" i="33"/>
  <c r="U41" i="33"/>
  <c r="Q15" i="33"/>
  <c r="V15" i="33" s="1"/>
  <c r="T72" i="33"/>
  <c r="U55" i="32"/>
  <c r="U61" i="30"/>
  <c r="Q50" i="33"/>
  <c r="V50" i="33" s="1"/>
  <c r="M64" i="30"/>
  <c r="W64" i="30" s="1"/>
  <c r="U64" i="29"/>
  <c r="S23" i="29"/>
  <c r="T74" i="29"/>
  <c r="T11" i="29"/>
  <c r="T60" i="29"/>
  <c r="K81" i="30"/>
  <c r="U70" i="30"/>
  <c r="U55" i="30"/>
  <c r="P7" i="30"/>
  <c r="U7" i="30" s="1"/>
  <c r="M33" i="30"/>
  <c r="L60" i="31"/>
  <c r="V60" i="31" s="1"/>
  <c r="L80" i="31"/>
  <c r="Q53" i="31"/>
  <c r="T49" i="31"/>
  <c r="L39" i="31"/>
  <c r="T70" i="32"/>
  <c r="L43" i="32"/>
  <c r="L77" i="32"/>
  <c r="V77" i="32" s="1"/>
  <c r="Q23" i="32"/>
  <c r="V23" i="32" s="1"/>
  <c r="L11" i="32"/>
  <c r="L7" i="32"/>
  <c r="L54" i="32"/>
  <c r="Q54" i="32"/>
  <c r="L61" i="33"/>
  <c r="U64" i="33"/>
  <c r="U36" i="33"/>
  <c r="S14" i="33"/>
  <c r="O19" i="33"/>
  <c r="T19" i="33" s="1"/>
  <c r="N48" i="33"/>
  <c r="Q45" i="29"/>
  <c r="T57" i="29"/>
  <c r="O23" i="29"/>
  <c r="Q23" i="29" s="1"/>
  <c r="V23" i="29" s="1"/>
  <c r="L27" i="29"/>
  <c r="V60" i="30"/>
  <c r="T7" i="30"/>
  <c r="R63" i="30"/>
  <c r="R18" i="30"/>
  <c r="W18" i="30" s="1"/>
  <c r="T22" i="31"/>
  <c r="L35" i="31"/>
  <c r="L11" i="31"/>
  <c r="L69" i="32"/>
  <c r="V69" i="32" s="1"/>
  <c r="V68" i="32"/>
  <c r="L72" i="33"/>
  <c r="O30" i="33"/>
  <c r="Q30" i="33" s="1"/>
  <c r="P19" i="33"/>
  <c r="U19" i="33" s="1"/>
  <c r="P14" i="33"/>
  <c r="Q14" i="33" s="1"/>
  <c r="T50" i="33"/>
  <c r="Q35" i="33"/>
  <c r="V35" i="33" s="1"/>
  <c r="P15" i="29"/>
  <c r="U15" i="29" s="1"/>
  <c r="O15" i="29"/>
  <c r="Q21" i="30"/>
  <c r="V21" i="30" s="1"/>
  <c r="P21" i="30"/>
  <c r="T68" i="29"/>
  <c r="U27" i="31"/>
  <c r="V71" i="31"/>
  <c r="T52" i="29"/>
  <c r="T55" i="29"/>
  <c r="R36" i="30"/>
  <c r="W36" i="30" s="1"/>
  <c r="V57" i="30"/>
  <c r="L41" i="31"/>
  <c r="T64" i="31"/>
  <c r="Q58" i="32"/>
  <c r="V58" i="32" s="1"/>
  <c r="U11" i="32"/>
  <c r="Q64" i="33"/>
  <c r="V64" i="33" s="1"/>
  <c r="U63" i="33"/>
  <c r="L80" i="33"/>
  <c r="L55" i="33"/>
  <c r="V55" i="33" s="1"/>
  <c r="L56" i="33"/>
  <c r="S30" i="33"/>
  <c r="Q12" i="33"/>
  <c r="V12" i="33" s="1"/>
  <c r="U44" i="33"/>
  <c r="P45" i="32"/>
  <c r="O45" i="32"/>
  <c r="T45" i="32" s="1"/>
  <c r="P26" i="32"/>
  <c r="U26" i="32" s="1"/>
  <c r="O26" i="32"/>
  <c r="T26" i="32" s="1"/>
  <c r="U71" i="33"/>
  <c r="L10" i="33"/>
  <c r="L23" i="33"/>
  <c r="T70" i="33"/>
  <c r="L78" i="33"/>
  <c r="L44" i="33"/>
  <c r="U35" i="33"/>
  <c r="U46" i="33"/>
  <c r="U27" i="33"/>
  <c r="U30" i="33"/>
  <c r="L48" i="33"/>
  <c r="L49" i="33"/>
  <c r="Q51" i="33"/>
  <c r="V51" i="33" s="1"/>
  <c r="T26" i="33"/>
  <c r="L22" i="33"/>
  <c r="Q36" i="33"/>
  <c r="M81" i="33"/>
  <c r="T63" i="33"/>
  <c r="L63" i="33"/>
  <c r="N53" i="33"/>
  <c r="L33" i="33"/>
  <c r="S66" i="33"/>
  <c r="P66" i="33"/>
  <c r="U66" i="33" s="1"/>
  <c r="O66" i="33"/>
  <c r="N62" i="33"/>
  <c r="T79" i="33"/>
  <c r="L79" i="33"/>
  <c r="V79" i="33" s="1"/>
  <c r="S67" i="33"/>
  <c r="P67" i="33"/>
  <c r="U67" i="33" s="1"/>
  <c r="O67" i="33"/>
  <c r="U40" i="33"/>
  <c r="L77" i="33"/>
  <c r="V77" i="33" s="1"/>
  <c r="T77" i="33"/>
  <c r="L69" i="33"/>
  <c r="V69" i="33" s="1"/>
  <c r="T69" i="33"/>
  <c r="N45" i="33"/>
  <c r="L37" i="33"/>
  <c r="P7" i="33"/>
  <c r="O7" i="33"/>
  <c r="T7" i="33" s="1"/>
  <c r="S7" i="33"/>
  <c r="L36" i="33"/>
  <c r="O33" i="33"/>
  <c r="P33" i="33"/>
  <c r="U33" i="33" s="1"/>
  <c r="P28" i="33"/>
  <c r="U28" i="33" s="1"/>
  <c r="S28" i="33"/>
  <c r="O28" i="33"/>
  <c r="T12" i="33"/>
  <c r="K81" i="33"/>
  <c r="O39" i="33"/>
  <c r="T39" i="33" s="1"/>
  <c r="P39" i="33"/>
  <c r="U39" i="33" s="1"/>
  <c r="L32" i="33"/>
  <c r="N25" i="33"/>
  <c r="U73" i="33"/>
  <c r="T71" i="33"/>
  <c r="L71" i="33"/>
  <c r="V71" i="33" s="1"/>
  <c r="L39" i="33"/>
  <c r="T18" i="33"/>
  <c r="L18" i="33"/>
  <c r="P16" i="33"/>
  <c r="U16" i="33" s="1"/>
  <c r="O16" i="33"/>
  <c r="T16" i="33" s="1"/>
  <c r="S16" i="33"/>
  <c r="T57" i="33"/>
  <c r="L57" i="33"/>
  <c r="U79" i="33"/>
  <c r="T51" i="33"/>
  <c r="L41" i="33"/>
  <c r="U77" i="33"/>
  <c r="U69" i="33"/>
  <c r="U68" i="33"/>
  <c r="L42" i="33"/>
  <c r="U34" i="33"/>
  <c r="L34" i="33"/>
  <c r="J81" i="33"/>
  <c r="L7" i="33"/>
  <c r="U75" i="33"/>
  <c r="Q61" i="33"/>
  <c r="T56" i="33"/>
  <c r="N29" i="33"/>
  <c r="P20" i="33"/>
  <c r="U20" i="33" s="1"/>
  <c r="S20" i="33"/>
  <c r="O20" i="33"/>
  <c r="L45" i="33"/>
  <c r="Q38" i="33"/>
  <c r="Q34" i="33"/>
  <c r="N13" i="33"/>
  <c r="P47" i="33"/>
  <c r="U47" i="33" s="1"/>
  <c r="O47" i="33"/>
  <c r="T47" i="33" s="1"/>
  <c r="U32" i="33"/>
  <c r="L13" i="33"/>
  <c r="T59" i="33"/>
  <c r="L59" i="33"/>
  <c r="V59" i="33" s="1"/>
  <c r="P58" i="33"/>
  <c r="U58" i="33" s="1"/>
  <c r="O58" i="33"/>
  <c r="T58" i="33" s="1"/>
  <c r="L46" i="33"/>
  <c r="P24" i="33"/>
  <c r="U24" i="33" s="1"/>
  <c r="O24" i="33"/>
  <c r="T24" i="33" s="1"/>
  <c r="S24" i="33"/>
  <c r="N9" i="33"/>
  <c r="O65" i="33"/>
  <c r="P65" i="33"/>
  <c r="U65" i="33" s="1"/>
  <c r="S65" i="33"/>
  <c r="Q80" i="33"/>
  <c r="T40" i="33"/>
  <c r="L40" i="33"/>
  <c r="L68" i="33"/>
  <c r="V68" i="33" s="1"/>
  <c r="N52" i="33"/>
  <c r="L47" i="33"/>
  <c r="U38" i="33"/>
  <c r="L38" i="33"/>
  <c r="U56" i="33"/>
  <c r="N21" i="33"/>
  <c r="N17" i="33"/>
  <c r="O37" i="33"/>
  <c r="T37" i="33" s="1"/>
  <c r="P37" i="33"/>
  <c r="U37" i="33" s="1"/>
  <c r="L26" i="33"/>
  <c r="T14" i="33"/>
  <c r="L14" i="33"/>
  <c r="L30" i="33"/>
  <c r="L21" i="33"/>
  <c r="L17" i="33"/>
  <c r="L73" i="33"/>
  <c r="V73" i="33" s="1"/>
  <c r="L54" i="33"/>
  <c r="V54" i="33" s="1"/>
  <c r="T34" i="33"/>
  <c r="Q80" i="32"/>
  <c r="L22" i="32"/>
  <c r="T14" i="32"/>
  <c r="T78" i="32"/>
  <c r="Q71" i="32"/>
  <c r="U62" i="32"/>
  <c r="L65" i="32"/>
  <c r="L55" i="32"/>
  <c r="V55" i="32" s="1"/>
  <c r="T9" i="32"/>
  <c r="T30" i="32"/>
  <c r="U54" i="32"/>
  <c r="U73" i="32"/>
  <c r="Q73" i="32"/>
  <c r="T69" i="32"/>
  <c r="L66" i="32"/>
  <c r="P72" i="32"/>
  <c r="U72" i="32" s="1"/>
  <c r="S72" i="32"/>
  <c r="O72" i="32"/>
  <c r="U53" i="32"/>
  <c r="L53" i="32"/>
  <c r="L21" i="32"/>
  <c r="N44" i="32"/>
  <c r="N47" i="32"/>
  <c r="O67" i="32"/>
  <c r="T67" i="32" s="1"/>
  <c r="P67" i="32"/>
  <c r="U67" i="32" s="1"/>
  <c r="N19" i="32"/>
  <c r="N50" i="32"/>
  <c r="N17" i="32"/>
  <c r="L13" i="32"/>
  <c r="P75" i="32"/>
  <c r="U75" i="32" s="1"/>
  <c r="O75" i="32"/>
  <c r="T75" i="32" s="1"/>
  <c r="N29" i="32"/>
  <c r="T63" i="32"/>
  <c r="U58" i="32"/>
  <c r="L78" i="32"/>
  <c r="V78" i="32" s="1"/>
  <c r="T73" i="32"/>
  <c r="L74" i="32"/>
  <c r="V74" i="32" s="1"/>
  <c r="L29" i="32"/>
  <c r="S67" i="32"/>
  <c r="L51" i="32"/>
  <c r="N48" i="32"/>
  <c r="L57" i="32"/>
  <c r="V57" i="32" s="1"/>
  <c r="L12" i="32"/>
  <c r="P76" i="32"/>
  <c r="U76" i="32" s="1"/>
  <c r="O76" i="32"/>
  <c r="S76" i="32"/>
  <c r="L17" i="32"/>
  <c r="N13" i="32"/>
  <c r="T57" i="32"/>
  <c r="U52" i="32"/>
  <c r="N27" i="32"/>
  <c r="N21" i="32"/>
  <c r="P38" i="32"/>
  <c r="U38" i="32" s="1"/>
  <c r="O38" i="32"/>
  <c r="T38" i="32" s="1"/>
  <c r="P36" i="32"/>
  <c r="U36" i="32" s="1"/>
  <c r="O36" i="32"/>
  <c r="T36" i="32" s="1"/>
  <c r="P34" i="32"/>
  <c r="U34" i="32" s="1"/>
  <c r="O34" i="32"/>
  <c r="T34" i="32" s="1"/>
  <c r="P32" i="32"/>
  <c r="U32" i="32" s="1"/>
  <c r="O32" i="32"/>
  <c r="T32" i="32" s="1"/>
  <c r="L30" i="32"/>
  <c r="V30" i="32" s="1"/>
  <c r="N10" i="32"/>
  <c r="L41" i="32"/>
  <c r="L75" i="32"/>
  <c r="L45" i="32"/>
  <c r="L26" i="32"/>
  <c r="O66" i="32"/>
  <c r="T66" i="32" s="1"/>
  <c r="P66" i="32"/>
  <c r="U66" i="32" s="1"/>
  <c r="L62" i="32"/>
  <c r="S75" i="32"/>
  <c r="N42" i="32"/>
  <c r="K81" i="32"/>
  <c r="P28" i="32"/>
  <c r="U28" i="32" s="1"/>
  <c r="O28" i="32"/>
  <c r="T28" i="32" s="1"/>
  <c r="J81" i="32"/>
  <c r="S66" i="32"/>
  <c r="N16" i="32"/>
  <c r="N8" i="32"/>
  <c r="L44" i="32"/>
  <c r="P43" i="32"/>
  <c r="U43" i="32" s="1"/>
  <c r="O43" i="32"/>
  <c r="T43" i="32" s="1"/>
  <c r="S43" i="32"/>
  <c r="M81" i="32"/>
  <c r="U64" i="32"/>
  <c r="L64" i="32"/>
  <c r="O49" i="32"/>
  <c r="T49" i="32" s="1"/>
  <c r="S49" i="32"/>
  <c r="P49" i="32"/>
  <c r="U49" i="32" s="1"/>
  <c r="L67" i="32"/>
  <c r="L63" i="32"/>
  <c r="V63" i="32" s="1"/>
  <c r="Q79" i="32"/>
  <c r="V79" i="32" s="1"/>
  <c r="L71" i="32"/>
  <c r="T79" i="32"/>
  <c r="Q64" i="32"/>
  <c r="L60" i="32"/>
  <c r="N25" i="32"/>
  <c r="L47" i="32"/>
  <c r="Q52" i="32"/>
  <c r="L52" i="32"/>
  <c r="O51" i="32"/>
  <c r="T51" i="32" s="1"/>
  <c r="P51" i="32"/>
  <c r="U51" i="32" s="1"/>
  <c r="N46" i="32"/>
  <c r="L40" i="32"/>
  <c r="V40" i="32" s="1"/>
  <c r="L39" i="32"/>
  <c r="L37" i="32"/>
  <c r="L36" i="32"/>
  <c r="L35" i="32"/>
  <c r="L34" i="32"/>
  <c r="L33" i="32"/>
  <c r="L32" i="32"/>
  <c r="L31" i="32"/>
  <c r="L25" i="32"/>
  <c r="N24" i="32"/>
  <c r="N12" i="32"/>
  <c r="L9" i="32"/>
  <c r="V9" i="32" s="1"/>
  <c r="P39" i="32"/>
  <c r="U39" i="32" s="1"/>
  <c r="O39" i="32"/>
  <c r="P37" i="32"/>
  <c r="U37" i="32" s="1"/>
  <c r="O37" i="32"/>
  <c r="P35" i="32"/>
  <c r="U35" i="32" s="1"/>
  <c r="O35" i="32"/>
  <c r="P33" i="32"/>
  <c r="U33" i="32" s="1"/>
  <c r="O33" i="32"/>
  <c r="P31" i="32"/>
  <c r="U31" i="32" s="1"/>
  <c r="O31" i="32"/>
  <c r="L18" i="32"/>
  <c r="P20" i="32"/>
  <c r="U20" i="32" s="1"/>
  <c r="O20" i="32"/>
  <c r="N15" i="32"/>
  <c r="P7" i="32"/>
  <c r="O7" i="32"/>
  <c r="T70" i="31"/>
  <c r="T53" i="31"/>
  <c r="Q67" i="31"/>
  <c r="V67" i="31" s="1"/>
  <c r="Q54" i="31"/>
  <c r="V54" i="31" s="1"/>
  <c r="Q39" i="31"/>
  <c r="U49" i="31"/>
  <c r="Q38" i="31"/>
  <c r="V38" i="31" s="1"/>
  <c r="U78" i="31"/>
  <c r="U39" i="31"/>
  <c r="T7" i="31"/>
  <c r="T27" i="31"/>
  <c r="V48" i="31"/>
  <c r="L44" i="31"/>
  <c r="O44" i="31"/>
  <c r="T44" i="31" s="1"/>
  <c r="P44" i="31"/>
  <c r="U44" i="31" s="1"/>
  <c r="U37" i="31"/>
  <c r="L29" i="31"/>
  <c r="T78" i="31"/>
  <c r="L64" i="31"/>
  <c r="L28" i="31"/>
  <c r="N17" i="31"/>
  <c r="T56" i="31"/>
  <c r="P46" i="31"/>
  <c r="U46" i="31" s="1"/>
  <c r="O46" i="31"/>
  <c r="T46" i="31" s="1"/>
  <c r="S46" i="31"/>
  <c r="T33" i="31"/>
  <c r="N12" i="31"/>
  <c r="K81" i="31"/>
  <c r="P50" i="31"/>
  <c r="U50" i="31" s="1"/>
  <c r="O50" i="31"/>
  <c r="T50" i="31" s="1"/>
  <c r="P29" i="31"/>
  <c r="U29" i="31" s="1"/>
  <c r="O29" i="31"/>
  <c r="T29" i="31" s="1"/>
  <c r="L14" i="31"/>
  <c r="V14" i="31" s="1"/>
  <c r="T14" i="31"/>
  <c r="O24" i="31"/>
  <c r="T24" i="31" s="1"/>
  <c r="P24" i="31"/>
  <c r="U24" i="31" s="1"/>
  <c r="N62" i="31"/>
  <c r="Q78" i="31"/>
  <c r="O75" i="31"/>
  <c r="S75" i="31"/>
  <c r="P75" i="31"/>
  <c r="U75" i="31" s="1"/>
  <c r="L55" i="31"/>
  <c r="V55" i="31" s="1"/>
  <c r="L51" i="31"/>
  <c r="P76" i="31"/>
  <c r="U76" i="31" s="1"/>
  <c r="O76" i="31"/>
  <c r="L61" i="31"/>
  <c r="Q34" i="31"/>
  <c r="V34" i="31" s="1"/>
  <c r="O79" i="31"/>
  <c r="S79" i="31"/>
  <c r="P79" i="31"/>
  <c r="U79" i="31" s="1"/>
  <c r="Q42" i="31"/>
  <c r="V42" i="31" s="1"/>
  <c r="Q43" i="31"/>
  <c r="V43" i="31" s="1"/>
  <c r="P35" i="31"/>
  <c r="U35" i="31" s="1"/>
  <c r="O35" i="31"/>
  <c r="S35" i="31"/>
  <c r="L21" i="31"/>
  <c r="L73" i="31"/>
  <c r="V73" i="31" s="1"/>
  <c r="S31" i="31"/>
  <c r="P31" i="31"/>
  <c r="U31" i="31" s="1"/>
  <c r="O31" i="31"/>
  <c r="L53" i="31"/>
  <c r="P47" i="31"/>
  <c r="U47" i="31" s="1"/>
  <c r="O47" i="31"/>
  <c r="S47" i="31"/>
  <c r="N23" i="31"/>
  <c r="N19" i="31"/>
  <c r="V33" i="31"/>
  <c r="S11" i="31"/>
  <c r="P11" i="31"/>
  <c r="U11" i="31" s="1"/>
  <c r="O11" i="31"/>
  <c r="Q27" i="31"/>
  <c r="N13" i="31"/>
  <c r="L9" i="31"/>
  <c r="P72" i="31"/>
  <c r="U72" i="31" s="1"/>
  <c r="O72" i="31"/>
  <c r="U38" i="31"/>
  <c r="U58" i="31"/>
  <c r="S72" i="31"/>
  <c r="S29" i="31"/>
  <c r="S26" i="31"/>
  <c r="P26" i="31"/>
  <c r="U26" i="31" s="1"/>
  <c r="O26" i="31"/>
  <c r="T26" i="31" s="1"/>
  <c r="N51" i="31"/>
  <c r="N36" i="31"/>
  <c r="S24" i="31"/>
  <c r="U53" i="31"/>
  <c r="O25" i="31"/>
  <c r="T25" i="31" s="1"/>
  <c r="S25" i="31"/>
  <c r="P25" i="31"/>
  <c r="U25" i="31" s="1"/>
  <c r="N21" i="31"/>
  <c r="T18" i="31"/>
  <c r="J81" i="31"/>
  <c r="P8" i="31"/>
  <c r="U8" i="31" s="1"/>
  <c r="O8" i="31"/>
  <c r="T8" i="31" s="1"/>
  <c r="T69" i="31"/>
  <c r="L69" i="31"/>
  <c r="V69" i="31" s="1"/>
  <c r="T63" i="31"/>
  <c r="L63" i="31"/>
  <c r="L77" i="31"/>
  <c r="V77" i="31" s="1"/>
  <c r="T68" i="31"/>
  <c r="L68" i="31"/>
  <c r="V68" i="31" s="1"/>
  <c r="L57" i="31"/>
  <c r="V57" i="31" s="1"/>
  <c r="U52" i="31"/>
  <c r="L70" i="31"/>
  <c r="V70" i="31" s="1"/>
  <c r="S65" i="31"/>
  <c r="P65" i="31"/>
  <c r="U65" i="31" s="1"/>
  <c r="O65" i="31"/>
  <c r="Q80" i="31"/>
  <c r="T74" i="31"/>
  <c r="N66" i="31"/>
  <c r="S50" i="31"/>
  <c r="P45" i="31"/>
  <c r="U45" i="31" s="1"/>
  <c r="O45" i="31"/>
  <c r="S45" i="31"/>
  <c r="U18" i="31"/>
  <c r="L18" i="31"/>
  <c r="V18" i="31" s="1"/>
  <c r="N32" i="31"/>
  <c r="P15" i="31"/>
  <c r="U15" i="31" s="1"/>
  <c r="O15" i="31"/>
  <c r="S15" i="31"/>
  <c r="L78" i="31"/>
  <c r="N28" i="31"/>
  <c r="Q10" i="31"/>
  <c r="V10" i="31" s="1"/>
  <c r="U7" i="31"/>
  <c r="P20" i="31"/>
  <c r="U20" i="31" s="1"/>
  <c r="O20" i="31"/>
  <c r="L17" i="31"/>
  <c r="M81" i="31"/>
  <c r="L27" i="31"/>
  <c r="L22" i="31"/>
  <c r="N16" i="31"/>
  <c r="L12" i="31"/>
  <c r="M59" i="30"/>
  <c r="W59" i="30" s="1"/>
  <c r="M78" i="30"/>
  <c r="M45" i="30"/>
  <c r="R27" i="30"/>
  <c r="W27" i="30" s="1"/>
  <c r="R50" i="30"/>
  <c r="U17" i="30"/>
  <c r="M40" i="30"/>
  <c r="N81" i="30"/>
  <c r="M74" i="30"/>
  <c r="M62" i="30"/>
  <c r="R70" i="30"/>
  <c r="T65" i="30"/>
  <c r="Q65" i="30"/>
  <c r="V65" i="30" s="1"/>
  <c r="P65" i="30"/>
  <c r="U65" i="30" s="1"/>
  <c r="M21" i="30"/>
  <c r="R67" i="30"/>
  <c r="W67" i="30" s="1"/>
  <c r="O62" i="30"/>
  <c r="Q76" i="30"/>
  <c r="V76" i="30" s="1"/>
  <c r="P76" i="30"/>
  <c r="U76" i="30" s="1"/>
  <c r="M69" i="30"/>
  <c r="W69" i="30" s="1"/>
  <c r="U69" i="30"/>
  <c r="P71" i="30"/>
  <c r="U71" i="30" s="1"/>
  <c r="Q71" i="30"/>
  <c r="V71" i="30" s="1"/>
  <c r="T71" i="30"/>
  <c r="P51" i="30"/>
  <c r="U51" i="30" s="1"/>
  <c r="Q51" i="30"/>
  <c r="V51" i="30" s="1"/>
  <c r="O37" i="30"/>
  <c r="V13" i="30"/>
  <c r="M13" i="30"/>
  <c r="O49" i="30"/>
  <c r="M23" i="30"/>
  <c r="M73" i="30"/>
  <c r="W73" i="30" s="1"/>
  <c r="V55" i="30"/>
  <c r="V52" i="30"/>
  <c r="Q15" i="30"/>
  <c r="V15" i="30" s="1"/>
  <c r="P15" i="30"/>
  <c r="U15" i="30" s="1"/>
  <c r="P75" i="30"/>
  <c r="U75" i="30" s="1"/>
  <c r="T75" i="30"/>
  <c r="Q75" i="30"/>
  <c r="V75" i="30" s="1"/>
  <c r="P53" i="30"/>
  <c r="U53" i="30" s="1"/>
  <c r="Q53" i="30"/>
  <c r="V53" i="30" s="1"/>
  <c r="T30" i="30"/>
  <c r="P30" i="30"/>
  <c r="U30" i="30" s="1"/>
  <c r="Q30" i="30"/>
  <c r="V30" i="30" s="1"/>
  <c r="P22" i="30"/>
  <c r="U22" i="30" s="1"/>
  <c r="Q22" i="30"/>
  <c r="V22" i="30" s="1"/>
  <c r="T72" i="30"/>
  <c r="V64" i="30"/>
  <c r="M61" i="30"/>
  <c r="W61" i="30" s="1"/>
  <c r="R56" i="30"/>
  <c r="W56" i="30" s="1"/>
  <c r="U68" i="30"/>
  <c r="M68" i="30"/>
  <c r="W68" i="30" s="1"/>
  <c r="T53" i="30"/>
  <c r="R32" i="30"/>
  <c r="W32" i="30" s="1"/>
  <c r="O44" i="30"/>
  <c r="M28" i="30"/>
  <c r="T22" i="30"/>
  <c r="M16" i="30"/>
  <c r="O12" i="30"/>
  <c r="L81" i="30"/>
  <c r="V7" i="30"/>
  <c r="O42" i="30"/>
  <c r="M58" i="30"/>
  <c r="M55" i="30"/>
  <c r="M50" i="30"/>
  <c r="O46" i="30"/>
  <c r="M7" i="30"/>
  <c r="O41" i="30"/>
  <c r="P79" i="30"/>
  <c r="U79" i="30" s="1"/>
  <c r="Q79" i="30"/>
  <c r="V79" i="30" s="1"/>
  <c r="T79" i="30"/>
  <c r="O47" i="30"/>
  <c r="O28" i="30"/>
  <c r="P58" i="30"/>
  <c r="Q58" i="30"/>
  <c r="V58" i="30" s="1"/>
  <c r="O48" i="30"/>
  <c r="M44" i="30"/>
  <c r="O35" i="30"/>
  <c r="O16" i="30"/>
  <c r="Q72" i="30"/>
  <c r="V72" i="30" s="1"/>
  <c r="P72" i="30"/>
  <c r="U72" i="30" s="1"/>
  <c r="Q19" i="30"/>
  <c r="V19" i="30" s="1"/>
  <c r="P19" i="30"/>
  <c r="U19" i="30" s="1"/>
  <c r="U63" i="30"/>
  <c r="M63" i="30"/>
  <c r="P33" i="30"/>
  <c r="U33" i="30" s="1"/>
  <c r="T33" i="30"/>
  <c r="Q33" i="30"/>
  <c r="V33" i="30" s="1"/>
  <c r="O24" i="30"/>
  <c r="T76" i="30"/>
  <c r="M80" i="30"/>
  <c r="M77" i="30"/>
  <c r="W77" i="30" s="1"/>
  <c r="U77" i="30"/>
  <c r="V78" i="30"/>
  <c r="O66" i="30"/>
  <c r="M70" i="30"/>
  <c r="M57" i="30"/>
  <c r="M46" i="30"/>
  <c r="O43" i="30"/>
  <c r="M25" i="30"/>
  <c r="O20" i="30"/>
  <c r="T14" i="30"/>
  <c r="Q14" i="30"/>
  <c r="V14" i="30" s="1"/>
  <c r="P14" i="30"/>
  <c r="M8" i="30"/>
  <c r="M9" i="30"/>
  <c r="W9" i="30" s="1"/>
  <c r="T58" i="30"/>
  <c r="U52" i="30"/>
  <c r="M52" i="30"/>
  <c r="M47" i="30"/>
  <c r="M41" i="30"/>
  <c r="U29" i="30"/>
  <c r="M29" i="30"/>
  <c r="W29" i="30" s="1"/>
  <c r="M24" i="30"/>
  <c r="T15" i="30"/>
  <c r="O8" i="30"/>
  <c r="O39" i="30"/>
  <c r="Q34" i="30"/>
  <c r="V34" i="30" s="1"/>
  <c r="T34" i="30"/>
  <c r="P34" i="30"/>
  <c r="O31" i="30"/>
  <c r="O26" i="30"/>
  <c r="O23" i="30"/>
  <c r="Q11" i="30"/>
  <c r="V11" i="30" s="1"/>
  <c r="P11" i="30"/>
  <c r="L80" i="29"/>
  <c r="V64" i="29"/>
  <c r="Q76" i="29"/>
  <c r="V76" i="29" s="1"/>
  <c r="V70" i="29"/>
  <c r="T67" i="29"/>
  <c r="Q34" i="29"/>
  <c r="V34" i="29" s="1"/>
  <c r="L52" i="29"/>
  <c r="T50" i="29"/>
  <c r="T25" i="29"/>
  <c r="L15" i="29"/>
  <c r="T70" i="29"/>
  <c r="V8" i="29"/>
  <c r="L67" i="29"/>
  <c r="L7" i="29"/>
  <c r="L62" i="29"/>
  <c r="L40" i="29"/>
  <c r="Q16" i="29"/>
  <c r="L60" i="29"/>
  <c r="T56" i="29"/>
  <c r="Q12" i="29"/>
  <c r="V12" i="29" s="1"/>
  <c r="R12" i="29" s="1"/>
  <c r="Q54" i="29"/>
  <c r="V54" i="29" s="1"/>
  <c r="Q20" i="29"/>
  <c r="V20" i="29" s="1"/>
  <c r="L72" i="29"/>
  <c r="V72" i="29" s="1"/>
  <c r="L69" i="29"/>
  <c r="V69" i="29" s="1"/>
  <c r="T78" i="29"/>
  <c r="U74" i="29"/>
  <c r="T73" i="29"/>
  <c r="U38" i="29"/>
  <c r="Q79" i="29"/>
  <c r="V79" i="29" s="1"/>
  <c r="U20" i="29"/>
  <c r="Q74" i="29"/>
  <c r="Q50" i="29"/>
  <c r="L45" i="29"/>
  <c r="Q35" i="29"/>
  <c r="V35" i="29" s="1"/>
  <c r="T20" i="29"/>
  <c r="T72" i="29"/>
  <c r="S32" i="29"/>
  <c r="P32" i="29"/>
  <c r="U32" i="29" s="1"/>
  <c r="O32" i="29"/>
  <c r="T32" i="29" s="1"/>
  <c r="N28" i="29"/>
  <c r="N46" i="29"/>
  <c r="O51" i="29"/>
  <c r="T51" i="29" s="1"/>
  <c r="P51" i="29"/>
  <c r="U51" i="29" s="1"/>
  <c r="V31" i="29"/>
  <c r="N27" i="29"/>
  <c r="L22" i="29"/>
  <c r="N18" i="29"/>
  <c r="L11" i="29"/>
  <c r="V11" i="29" s="1"/>
  <c r="U11" i="29"/>
  <c r="U57" i="29"/>
  <c r="L29" i="29"/>
  <c r="L18" i="29"/>
  <c r="P9" i="29"/>
  <c r="U9" i="29" s="1"/>
  <c r="O9" i="29"/>
  <c r="T9" i="29" s="1"/>
  <c r="P17" i="29"/>
  <c r="U17" i="29" s="1"/>
  <c r="O17" i="29"/>
  <c r="T17" i="29" s="1"/>
  <c r="Q67" i="29"/>
  <c r="N62" i="29"/>
  <c r="L68" i="29"/>
  <c r="V68" i="29" s="1"/>
  <c r="O75" i="29"/>
  <c r="T75" i="29" s="1"/>
  <c r="P75" i="29"/>
  <c r="U75" i="29" s="1"/>
  <c r="S65" i="29"/>
  <c r="O65" i="29"/>
  <c r="P65" i="29"/>
  <c r="U65" i="29" s="1"/>
  <c r="L61" i="29"/>
  <c r="Q56" i="29"/>
  <c r="V56" i="29" s="1"/>
  <c r="S51" i="29"/>
  <c r="Q71" i="29"/>
  <c r="V71" i="29" s="1"/>
  <c r="N66" i="29"/>
  <c r="U50" i="29"/>
  <c r="N42" i="29"/>
  <c r="N37" i="29"/>
  <c r="L25" i="29"/>
  <c r="V25" i="29" s="1"/>
  <c r="L55" i="29"/>
  <c r="V55" i="29" s="1"/>
  <c r="Q57" i="29"/>
  <c r="N44" i="29"/>
  <c r="N41" i="29"/>
  <c r="L28" i="29"/>
  <c r="S26" i="29"/>
  <c r="P26" i="29"/>
  <c r="U26" i="29" s="1"/>
  <c r="O26" i="29"/>
  <c r="S17" i="29"/>
  <c r="N10" i="29"/>
  <c r="L73" i="29"/>
  <c r="V73" i="29" s="1"/>
  <c r="L57" i="29"/>
  <c r="U31" i="29"/>
  <c r="Q19" i="29"/>
  <c r="S13" i="29"/>
  <c r="K81" i="29"/>
  <c r="T8" i="29"/>
  <c r="T16" i="29"/>
  <c r="N33" i="29"/>
  <c r="L10" i="29"/>
  <c r="L78" i="29"/>
  <c r="V78" i="29" s="1"/>
  <c r="O58" i="29"/>
  <c r="T58" i="29" s="1"/>
  <c r="P58" i="29"/>
  <c r="U58" i="29" s="1"/>
  <c r="N48" i="29"/>
  <c r="P36" i="29"/>
  <c r="U36" i="29" s="1"/>
  <c r="S36" i="29"/>
  <c r="O36" i="29"/>
  <c r="T36" i="29" s="1"/>
  <c r="N22" i="29"/>
  <c r="P7" i="29"/>
  <c r="U7" i="29" s="1"/>
  <c r="O7" i="29"/>
  <c r="N47" i="29"/>
  <c r="N24" i="29"/>
  <c r="P13" i="29"/>
  <c r="U13" i="29" s="1"/>
  <c r="O13" i="29"/>
  <c r="T63" i="29"/>
  <c r="L63" i="29"/>
  <c r="T69" i="29"/>
  <c r="T77" i="29"/>
  <c r="L77" i="29"/>
  <c r="V77" i="29" s="1"/>
  <c r="L75" i="29"/>
  <c r="L74" i="29"/>
  <c r="N49" i="29"/>
  <c r="N14" i="29"/>
  <c r="O53" i="29"/>
  <c r="P53" i="29"/>
  <c r="U53" i="29" s="1"/>
  <c r="L50" i="29"/>
  <c r="J81" i="29"/>
  <c r="L47" i="29"/>
  <c r="N43" i="29"/>
  <c r="N39" i="29"/>
  <c r="N30" i="29"/>
  <c r="L19" i="29"/>
  <c r="U19" i="29"/>
  <c r="L14" i="29"/>
  <c r="M81" i="29"/>
  <c r="L24" i="29"/>
  <c r="L44" i="29"/>
  <c r="S7" i="29"/>
  <c r="R10" i="31" l="1"/>
  <c r="R59" i="31"/>
  <c r="S18" i="30"/>
  <c r="S59" i="30"/>
  <c r="R8" i="33"/>
  <c r="U65" i="32"/>
  <c r="R40" i="32"/>
  <c r="V42" i="33"/>
  <c r="V45" i="29"/>
  <c r="R45" i="29" s="1"/>
  <c r="R79" i="29"/>
  <c r="S38" i="30"/>
  <c r="R43" i="31"/>
  <c r="S36" i="30"/>
  <c r="U26" i="33"/>
  <c r="R57" i="31"/>
  <c r="V29" i="29"/>
  <c r="R71" i="31"/>
  <c r="U52" i="29"/>
  <c r="V44" i="33"/>
  <c r="R44" i="33" s="1"/>
  <c r="R77" i="31"/>
  <c r="V22" i="32"/>
  <c r="R22" i="32" s="1"/>
  <c r="Q43" i="33"/>
  <c r="V43" i="33" s="1"/>
  <c r="R43" i="33" s="1"/>
  <c r="R77" i="32"/>
  <c r="R59" i="32"/>
  <c r="R37" i="31"/>
  <c r="R76" i="29"/>
  <c r="T46" i="33"/>
  <c r="W45" i="30"/>
  <c r="S45" i="30" s="1"/>
  <c r="R42" i="31"/>
  <c r="R61" i="32"/>
  <c r="S32" i="30"/>
  <c r="V22" i="31"/>
  <c r="R22" i="31" s="1"/>
  <c r="R74" i="32"/>
  <c r="Q58" i="31"/>
  <c r="V58" i="31" s="1"/>
  <c r="R58" i="31" s="1"/>
  <c r="V40" i="31"/>
  <c r="R40" i="31" s="1"/>
  <c r="R34" i="29"/>
  <c r="T29" i="29"/>
  <c r="V57" i="33"/>
  <c r="R57" i="33" s="1"/>
  <c r="Q22" i="33"/>
  <c r="V22" i="33" s="1"/>
  <c r="R22" i="33" s="1"/>
  <c r="W74" i="30"/>
  <c r="S74" i="30" s="1"/>
  <c r="V61" i="31"/>
  <c r="R61" i="31" s="1"/>
  <c r="S73" i="30"/>
  <c r="V40" i="33"/>
  <c r="R40" i="33" s="1"/>
  <c r="R73" i="31"/>
  <c r="R76" i="33"/>
  <c r="V63" i="29"/>
  <c r="R63" i="29" s="1"/>
  <c r="T23" i="29"/>
  <c r="R23" i="29" s="1"/>
  <c r="S54" i="30"/>
  <c r="V63" i="33"/>
  <c r="R63" i="33" s="1"/>
  <c r="R35" i="29"/>
  <c r="V60" i="29"/>
  <c r="R60" i="29" s="1"/>
  <c r="V61" i="33"/>
  <c r="R61" i="33" s="1"/>
  <c r="U9" i="31"/>
  <c r="R70" i="29"/>
  <c r="W57" i="30"/>
  <c r="S57" i="30" s="1"/>
  <c r="W78" i="30"/>
  <c r="S78" i="30" s="1"/>
  <c r="V64" i="31"/>
  <c r="R64" i="31" s="1"/>
  <c r="R54" i="31"/>
  <c r="V73" i="32"/>
  <c r="R73" i="32" s="1"/>
  <c r="V78" i="33"/>
  <c r="R78" i="33" s="1"/>
  <c r="V56" i="33"/>
  <c r="R56" i="33" s="1"/>
  <c r="V18" i="33"/>
  <c r="R50" i="33"/>
  <c r="R68" i="32"/>
  <c r="R58" i="32"/>
  <c r="U18" i="33"/>
  <c r="R56" i="32"/>
  <c r="W55" i="30"/>
  <c r="S55" i="30" s="1"/>
  <c r="W13" i="30"/>
  <c r="S13" i="30" s="1"/>
  <c r="R34" i="31"/>
  <c r="V49" i="33"/>
  <c r="V72" i="33"/>
  <c r="R72" i="33" s="1"/>
  <c r="W52" i="30"/>
  <c r="S52" i="30" s="1"/>
  <c r="R55" i="31"/>
  <c r="R55" i="33"/>
  <c r="V11" i="32"/>
  <c r="R11" i="32" s="1"/>
  <c r="R70" i="32"/>
  <c r="V71" i="32"/>
  <c r="R71" i="32" s="1"/>
  <c r="V46" i="33"/>
  <c r="V23" i="33"/>
  <c r="R23" i="33" s="1"/>
  <c r="Q41" i="31"/>
  <c r="V41" i="31" s="1"/>
  <c r="R41" i="31" s="1"/>
  <c r="V63" i="31"/>
  <c r="R63" i="31" s="1"/>
  <c r="R9" i="32"/>
  <c r="Q21" i="29"/>
  <c r="V21" i="29" s="1"/>
  <c r="U10" i="33"/>
  <c r="V10" i="33"/>
  <c r="R30" i="31"/>
  <c r="S60" i="30"/>
  <c r="R11" i="33"/>
  <c r="V50" i="29"/>
  <c r="R50" i="29" s="1"/>
  <c r="U49" i="33"/>
  <c r="S56" i="30"/>
  <c r="S27" i="30"/>
  <c r="R54" i="33"/>
  <c r="R70" i="31"/>
  <c r="V18" i="32"/>
  <c r="V30" i="33"/>
  <c r="R15" i="33"/>
  <c r="T32" i="33"/>
  <c r="T18" i="32"/>
  <c r="R25" i="29"/>
  <c r="V61" i="29"/>
  <c r="R61" i="29" s="1"/>
  <c r="S17" i="30"/>
  <c r="R60" i="31"/>
  <c r="R59" i="29"/>
  <c r="R71" i="29"/>
  <c r="R54" i="29"/>
  <c r="V60" i="32"/>
  <c r="R60" i="32" s="1"/>
  <c r="V53" i="32"/>
  <c r="R53" i="32" s="1"/>
  <c r="Q41" i="33"/>
  <c r="V41" i="33" s="1"/>
  <c r="R41" i="33" s="1"/>
  <c r="R25" i="30"/>
  <c r="W25" i="30" s="1"/>
  <c r="S25" i="30" s="1"/>
  <c r="R48" i="31"/>
  <c r="V78" i="31"/>
  <c r="R78" i="31" s="1"/>
  <c r="Q31" i="33"/>
  <c r="V31" i="33" s="1"/>
  <c r="R31" i="33" s="1"/>
  <c r="R64" i="33"/>
  <c r="S10" i="30"/>
  <c r="U42" i="33"/>
  <c r="T21" i="29"/>
  <c r="W50" i="30"/>
  <c r="S50" i="30" s="1"/>
  <c r="W40" i="30"/>
  <c r="S40" i="30" s="1"/>
  <c r="R74" i="31"/>
  <c r="R49" i="31"/>
  <c r="R30" i="32"/>
  <c r="R57" i="32"/>
  <c r="Q76" i="32"/>
  <c r="V76" i="32" s="1"/>
  <c r="V32" i="33"/>
  <c r="R27" i="33"/>
  <c r="T30" i="33"/>
  <c r="R60" i="33"/>
  <c r="V52" i="29"/>
  <c r="Q75" i="32"/>
  <c r="V75" i="32" s="1"/>
  <c r="R75" i="32" s="1"/>
  <c r="R74" i="33"/>
  <c r="V16" i="29"/>
  <c r="R16" i="29" s="1"/>
  <c r="W63" i="30"/>
  <c r="S63" i="30" s="1"/>
  <c r="S61" i="30"/>
  <c r="V27" i="31"/>
  <c r="R27" i="31" s="1"/>
  <c r="V53" i="31"/>
  <c r="R53" i="31" s="1"/>
  <c r="V41" i="32"/>
  <c r="R41" i="32" s="1"/>
  <c r="R23" i="32"/>
  <c r="S9" i="30"/>
  <c r="R7" i="30"/>
  <c r="W7" i="30" s="1"/>
  <c r="R11" i="29"/>
  <c r="S68" i="30"/>
  <c r="S64" i="30"/>
  <c r="R67" i="31"/>
  <c r="T62" i="32"/>
  <c r="Q19" i="33"/>
  <c r="V19" i="33" s="1"/>
  <c r="R19" i="33" s="1"/>
  <c r="R35" i="33"/>
  <c r="R78" i="29"/>
  <c r="R72" i="29"/>
  <c r="V40" i="29"/>
  <c r="R40" i="29" s="1"/>
  <c r="W70" i="30"/>
  <c r="S70" i="30" s="1"/>
  <c r="R22" i="30"/>
  <c r="W22" i="30" s="1"/>
  <c r="S22" i="30" s="1"/>
  <c r="S67" i="30"/>
  <c r="V62" i="32"/>
  <c r="R55" i="32"/>
  <c r="R51" i="33"/>
  <c r="V57" i="29"/>
  <c r="R57" i="29" s="1"/>
  <c r="R68" i="29"/>
  <c r="Q72" i="32"/>
  <c r="V72" i="32" s="1"/>
  <c r="R69" i="32"/>
  <c r="V65" i="32"/>
  <c r="R65" i="32" s="1"/>
  <c r="R52" i="31"/>
  <c r="Q43" i="32"/>
  <c r="V43" i="32" s="1"/>
  <c r="R43" i="32" s="1"/>
  <c r="V38" i="33"/>
  <c r="R38" i="33" s="1"/>
  <c r="R75" i="33"/>
  <c r="R77" i="33"/>
  <c r="Q45" i="32"/>
  <c r="V45" i="32" s="1"/>
  <c r="U45" i="32"/>
  <c r="O48" i="33"/>
  <c r="P48" i="33"/>
  <c r="U48" i="33" s="1"/>
  <c r="S48" i="33"/>
  <c r="V54" i="32"/>
  <c r="R54" i="32" s="1"/>
  <c r="R30" i="30"/>
  <c r="W30" i="30" s="1"/>
  <c r="S30" i="30" s="1"/>
  <c r="V39" i="31"/>
  <c r="R39" i="31" s="1"/>
  <c r="Q33" i="32"/>
  <c r="V33" i="32" s="1"/>
  <c r="Q37" i="32"/>
  <c r="V37" i="32" s="1"/>
  <c r="Q47" i="33"/>
  <c r="V47" i="33" s="1"/>
  <c r="R47" i="33" s="1"/>
  <c r="U14" i="33"/>
  <c r="R21" i="30"/>
  <c r="W21" i="30" s="1"/>
  <c r="U21" i="30"/>
  <c r="Q15" i="29"/>
  <c r="V15" i="29" s="1"/>
  <c r="T15" i="29"/>
  <c r="V19" i="29"/>
  <c r="R19" i="29" s="1"/>
  <c r="R55" i="29"/>
  <c r="R64" i="29"/>
  <c r="R51" i="30"/>
  <c r="W51" i="30" s="1"/>
  <c r="S51" i="30" s="1"/>
  <c r="R68" i="31"/>
  <c r="Q66" i="32"/>
  <c r="V66" i="32" s="1"/>
  <c r="R66" i="32" s="1"/>
  <c r="T72" i="32"/>
  <c r="R63" i="32"/>
  <c r="R14" i="32"/>
  <c r="V14" i="33"/>
  <c r="R73" i="33"/>
  <c r="R12" i="33"/>
  <c r="Q26" i="32"/>
  <c r="V26" i="32" s="1"/>
  <c r="R26" i="32" s="1"/>
  <c r="R68" i="33"/>
  <c r="R71" i="33"/>
  <c r="Q33" i="33"/>
  <c r="V33" i="33" s="1"/>
  <c r="R69" i="33"/>
  <c r="R70" i="33"/>
  <c r="R79" i="33"/>
  <c r="Q39" i="33"/>
  <c r="V39" i="33" s="1"/>
  <c r="R39" i="33" s="1"/>
  <c r="V36" i="33"/>
  <c r="R36" i="33" s="1"/>
  <c r="P13" i="33"/>
  <c r="U13" i="33" s="1"/>
  <c r="O13" i="33"/>
  <c r="T13" i="33" s="1"/>
  <c r="S13" i="33"/>
  <c r="V34" i="33"/>
  <c r="R34" i="33" s="1"/>
  <c r="T66" i="33"/>
  <c r="Q66" i="33"/>
  <c r="V66" i="33" s="1"/>
  <c r="Q24" i="33"/>
  <c r="V24" i="33" s="1"/>
  <c r="R24" i="33" s="1"/>
  <c r="Q37" i="33"/>
  <c r="V37" i="33" s="1"/>
  <c r="R37" i="33" s="1"/>
  <c r="P17" i="33"/>
  <c r="U17" i="33" s="1"/>
  <c r="O17" i="33"/>
  <c r="S17" i="33"/>
  <c r="Q20" i="33"/>
  <c r="V20" i="33" s="1"/>
  <c r="T20" i="33"/>
  <c r="Q7" i="33"/>
  <c r="V7" i="33" s="1"/>
  <c r="T33" i="33"/>
  <c r="Q16" i="33"/>
  <c r="V16" i="33" s="1"/>
  <c r="R16" i="33" s="1"/>
  <c r="P9" i="33"/>
  <c r="U9" i="33" s="1"/>
  <c r="O9" i="33"/>
  <c r="T9" i="33" s="1"/>
  <c r="S9" i="33"/>
  <c r="P29" i="33"/>
  <c r="U29" i="33" s="1"/>
  <c r="O29" i="33"/>
  <c r="T29" i="33" s="1"/>
  <c r="S29" i="33"/>
  <c r="P25" i="33"/>
  <c r="U25" i="33" s="1"/>
  <c r="O25" i="33"/>
  <c r="T25" i="33" s="1"/>
  <c r="S25" i="33"/>
  <c r="P45" i="33"/>
  <c r="U45" i="33" s="1"/>
  <c r="O45" i="33"/>
  <c r="T45" i="33" s="1"/>
  <c r="S45" i="33"/>
  <c r="P53" i="33"/>
  <c r="U53" i="33" s="1"/>
  <c r="S53" i="33"/>
  <c r="O53" i="33"/>
  <c r="T53" i="33" s="1"/>
  <c r="V26" i="33"/>
  <c r="P21" i="33"/>
  <c r="U21" i="33" s="1"/>
  <c r="O21" i="33"/>
  <c r="S21" i="33"/>
  <c r="P52" i="33"/>
  <c r="U52" i="33" s="1"/>
  <c r="O52" i="33"/>
  <c r="S52" i="33"/>
  <c r="Q65" i="33"/>
  <c r="V65" i="33" s="1"/>
  <c r="T65" i="33"/>
  <c r="R59" i="33"/>
  <c r="L81" i="33"/>
  <c r="U7" i="33"/>
  <c r="T28" i="33"/>
  <c r="Q28" i="33"/>
  <c r="V28" i="33" s="1"/>
  <c r="P62" i="33"/>
  <c r="U62" i="33" s="1"/>
  <c r="O62" i="33"/>
  <c r="T62" i="33" s="1"/>
  <c r="S62" i="33"/>
  <c r="N81" i="33"/>
  <c r="T67" i="33"/>
  <c r="Q67" i="33"/>
  <c r="V67" i="33" s="1"/>
  <c r="Q58" i="33"/>
  <c r="V58" i="33" s="1"/>
  <c r="R58" i="33" s="1"/>
  <c r="Q28" i="32"/>
  <c r="V28" i="32" s="1"/>
  <c r="R28" i="32" s="1"/>
  <c r="Q67" i="32"/>
  <c r="V67" i="32" s="1"/>
  <c r="R67" i="32" s="1"/>
  <c r="R78" i="32"/>
  <c r="Q31" i="32"/>
  <c r="V31" i="32" s="1"/>
  <c r="Q35" i="32"/>
  <c r="V35" i="32" s="1"/>
  <c r="Q39" i="32"/>
  <c r="V39" i="32" s="1"/>
  <c r="R79" i="32"/>
  <c r="P15" i="32"/>
  <c r="U15" i="32" s="1"/>
  <c r="S15" i="32"/>
  <c r="O15" i="32"/>
  <c r="T15" i="32" s="1"/>
  <c r="T39" i="32"/>
  <c r="O13" i="32"/>
  <c r="T13" i="32" s="1"/>
  <c r="P13" i="32"/>
  <c r="U13" i="32" s="1"/>
  <c r="S13" i="32"/>
  <c r="Q7" i="32"/>
  <c r="Q51" i="32"/>
  <c r="V51" i="32" s="1"/>
  <c r="R51" i="32" s="1"/>
  <c r="T7" i="32"/>
  <c r="S10" i="32"/>
  <c r="O10" i="32"/>
  <c r="P10" i="32"/>
  <c r="U10" i="32" s="1"/>
  <c r="Q32" i="32"/>
  <c r="V32" i="32" s="1"/>
  <c r="R32" i="32" s="1"/>
  <c r="Q36" i="32"/>
  <c r="V36" i="32" s="1"/>
  <c r="R36" i="32" s="1"/>
  <c r="T31" i="32"/>
  <c r="T35" i="32"/>
  <c r="P48" i="32"/>
  <c r="U48" i="32" s="1"/>
  <c r="S48" i="32"/>
  <c r="O48" i="32"/>
  <c r="T76" i="32"/>
  <c r="P50" i="32"/>
  <c r="U50" i="32" s="1"/>
  <c r="O50" i="32"/>
  <c r="S50" i="32"/>
  <c r="P47" i="32"/>
  <c r="U47" i="32" s="1"/>
  <c r="O47" i="32"/>
  <c r="S47" i="32"/>
  <c r="T20" i="32"/>
  <c r="Q20" i="32"/>
  <c r="V20" i="32" s="1"/>
  <c r="P24" i="32"/>
  <c r="U24" i="32" s="1"/>
  <c r="O24" i="32"/>
  <c r="T24" i="32" s="1"/>
  <c r="S24" i="32"/>
  <c r="V52" i="32"/>
  <c r="R52" i="32" s="1"/>
  <c r="P16" i="32"/>
  <c r="U16" i="32" s="1"/>
  <c r="O16" i="32"/>
  <c r="T16" i="32" s="1"/>
  <c r="S16" i="32"/>
  <c r="O21" i="32"/>
  <c r="T21" i="32" s="1"/>
  <c r="P21" i="32"/>
  <c r="U21" i="32" s="1"/>
  <c r="S21" i="32"/>
  <c r="O17" i="32"/>
  <c r="T17" i="32" s="1"/>
  <c r="P17" i="32"/>
  <c r="U17" i="32" s="1"/>
  <c r="S17" i="32"/>
  <c r="L81" i="32"/>
  <c r="N81" i="32"/>
  <c r="O12" i="32"/>
  <c r="P12" i="32"/>
  <c r="U12" i="32" s="1"/>
  <c r="S12" i="32"/>
  <c r="P46" i="32"/>
  <c r="U46" i="32" s="1"/>
  <c r="O46" i="32"/>
  <c r="S46" i="32"/>
  <c r="O25" i="32"/>
  <c r="P25" i="32"/>
  <c r="U25" i="32" s="1"/>
  <c r="S25" i="32"/>
  <c r="V64" i="32"/>
  <c r="R64" i="32" s="1"/>
  <c r="O8" i="32"/>
  <c r="P8" i="32"/>
  <c r="U8" i="32" s="1"/>
  <c r="S8" i="32"/>
  <c r="U7" i="32"/>
  <c r="S42" i="32"/>
  <c r="O42" i="32"/>
  <c r="P42" i="32"/>
  <c r="U42" i="32" s="1"/>
  <c r="Q34" i="32"/>
  <c r="V34" i="32" s="1"/>
  <c r="R34" i="32" s="1"/>
  <c r="Q38" i="32"/>
  <c r="V38" i="32" s="1"/>
  <c r="R38" i="32" s="1"/>
  <c r="S27" i="32"/>
  <c r="P27" i="32"/>
  <c r="U27" i="32" s="1"/>
  <c r="O27" i="32"/>
  <c r="T33" i="32"/>
  <c r="T37" i="32"/>
  <c r="O29" i="32"/>
  <c r="P29" i="32"/>
  <c r="U29" i="32" s="1"/>
  <c r="S29" i="32"/>
  <c r="S19" i="32"/>
  <c r="P19" i="32"/>
  <c r="U19" i="32" s="1"/>
  <c r="O19" i="32"/>
  <c r="O44" i="32"/>
  <c r="P44" i="32"/>
  <c r="U44" i="32" s="1"/>
  <c r="S44" i="32"/>
  <c r="Q49" i="32"/>
  <c r="V49" i="32" s="1"/>
  <c r="R49" i="32" s="1"/>
  <c r="R38" i="31"/>
  <c r="R14" i="31"/>
  <c r="L81" i="31"/>
  <c r="R18" i="31"/>
  <c r="R69" i="31"/>
  <c r="Q72" i="31"/>
  <c r="V72" i="31" s="1"/>
  <c r="Q24" i="31"/>
  <c r="V24" i="31" s="1"/>
  <c r="R24" i="31" s="1"/>
  <c r="R56" i="31"/>
  <c r="Q44" i="31"/>
  <c r="V44" i="31" s="1"/>
  <c r="R44" i="31" s="1"/>
  <c r="P16" i="31"/>
  <c r="U16" i="31" s="1"/>
  <c r="O16" i="31"/>
  <c r="T16" i="31" s="1"/>
  <c r="S16" i="31"/>
  <c r="P66" i="31"/>
  <c r="U66" i="31" s="1"/>
  <c r="O66" i="31"/>
  <c r="T66" i="31" s="1"/>
  <c r="S66" i="31"/>
  <c r="T65" i="31"/>
  <c r="Q65" i="31"/>
  <c r="V65" i="31" s="1"/>
  <c r="O21" i="31"/>
  <c r="T21" i="31" s="1"/>
  <c r="P21" i="31"/>
  <c r="U21" i="31" s="1"/>
  <c r="S21" i="31"/>
  <c r="O36" i="31"/>
  <c r="T36" i="31" s="1"/>
  <c r="S36" i="31"/>
  <c r="P36" i="31"/>
  <c r="U36" i="31" s="1"/>
  <c r="T47" i="31"/>
  <c r="Q47" i="31"/>
  <c r="V47" i="31" s="1"/>
  <c r="T75" i="31"/>
  <c r="Q75" i="31"/>
  <c r="V75" i="31" s="1"/>
  <c r="Q29" i="31"/>
  <c r="V29" i="31" s="1"/>
  <c r="R29" i="31" s="1"/>
  <c r="S32" i="31"/>
  <c r="P32" i="31"/>
  <c r="U32" i="31" s="1"/>
  <c r="O32" i="31"/>
  <c r="Q46" i="31"/>
  <c r="V46" i="31" s="1"/>
  <c r="R46" i="31" s="1"/>
  <c r="O13" i="31"/>
  <c r="P13" i="31"/>
  <c r="U13" i="31" s="1"/>
  <c r="S13" i="31"/>
  <c r="Q50" i="31"/>
  <c r="V50" i="31" s="1"/>
  <c r="R50" i="31" s="1"/>
  <c r="P23" i="31"/>
  <c r="U23" i="31" s="1"/>
  <c r="O23" i="31"/>
  <c r="S23" i="31"/>
  <c r="T31" i="31"/>
  <c r="Q31" i="31"/>
  <c r="V31" i="31" s="1"/>
  <c r="T35" i="31"/>
  <c r="Q35" i="31"/>
  <c r="V35" i="31" s="1"/>
  <c r="T72" i="31"/>
  <c r="P12" i="31"/>
  <c r="U12" i="31" s="1"/>
  <c r="O12" i="31"/>
  <c r="S12" i="31"/>
  <c r="N81" i="31"/>
  <c r="Q25" i="31"/>
  <c r="V25" i="31" s="1"/>
  <c r="R25" i="31" s="1"/>
  <c r="Q8" i="31"/>
  <c r="T45" i="31"/>
  <c r="Q45" i="31"/>
  <c r="V45" i="31" s="1"/>
  <c r="V9" i="31"/>
  <c r="T11" i="31"/>
  <c r="Q11" i="31"/>
  <c r="V11" i="31" s="1"/>
  <c r="Q76" i="31"/>
  <c r="V76" i="31" s="1"/>
  <c r="T76" i="31"/>
  <c r="Q15" i="31"/>
  <c r="V15" i="31" s="1"/>
  <c r="T15" i="31"/>
  <c r="S19" i="31"/>
  <c r="P19" i="31"/>
  <c r="U19" i="31" s="1"/>
  <c r="O19" i="31"/>
  <c r="T19" i="31" s="1"/>
  <c r="Q79" i="31"/>
  <c r="V79" i="31" s="1"/>
  <c r="T79" i="31"/>
  <c r="Q26" i="31"/>
  <c r="V26" i="31" s="1"/>
  <c r="R26" i="31" s="1"/>
  <c r="Q20" i="31"/>
  <c r="V20" i="31" s="1"/>
  <c r="O28" i="31"/>
  <c r="P28" i="31"/>
  <c r="U28" i="31" s="1"/>
  <c r="S28" i="31"/>
  <c r="O51" i="31"/>
  <c r="P51" i="31"/>
  <c r="U51" i="31" s="1"/>
  <c r="S51" i="31"/>
  <c r="R7" i="31"/>
  <c r="T20" i="31"/>
  <c r="P62" i="31"/>
  <c r="U62" i="31" s="1"/>
  <c r="O62" i="31"/>
  <c r="S62" i="31"/>
  <c r="R33" i="31"/>
  <c r="O17" i="31"/>
  <c r="P17" i="31"/>
  <c r="U17" i="31" s="1"/>
  <c r="S17" i="31"/>
  <c r="S77" i="30"/>
  <c r="R58" i="30"/>
  <c r="W58" i="30" s="1"/>
  <c r="R53" i="30"/>
  <c r="W53" i="30" s="1"/>
  <c r="S53" i="30" s="1"/>
  <c r="R76" i="30"/>
  <c r="W76" i="30" s="1"/>
  <c r="S76" i="30" s="1"/>
  <c r="S69" i="30"/>
  <c r="R75" i="30"/>
  <c r="W75" i="30" s="1"/>
  <c r="S75" i="30" s="1"/>
  <c r="R65" i="30"/>
  <c r="W65" i="30" s="1"/>
  <c r="S65" i="30" s="1"/>
  <c r="T31" i="30"/>
  <c r="Q31" i="30"/>
  <c r="V31" i="30" s="1"/>
  <c r="P31" i="30"/>
  <c r="U31" i="30" s="1"/>
  <c r="P66" i="30"/>
  <c r="U66" i="30" s="1"/>
  <c r="T66" i="30"/>
  <c r="Q66" i="30"/>
  <c r="V66" i="30" s="1"/>
  <c r="P16" i="30"/>
  <c r="U16" i="30" s="1"/>
  <c r="Q16" i="30"/>
  <c r="V16" i="30" s="1"/>
  <c r="T16" i="30"/>
  <c r="Q41" i="30"/>
  <c r="V41" i="30" s="1"/>
  <c r="P41" i="30"/>
  <c r="U41" i="30" s="1"/>
  <c r="T41" i="30"/>
  <c r="P39" i="30"/>
  <c r="U39" i="30" s="1"/>
  <c r="T39" i="30"/>
  <c r="Q39" i="30"/>
  <c r="V39" i="30" s="1"/>
  <c r="P24" i="30"/>
  <c r="Q24" i="30"/>
  <c r="V24" i="30" s="1"/>
  <c r="T24" i="30"/>
  <c r="R11" i="30"/>
  <c r="W11" i="30" s="1"/>
  <c r="U11" i="30"/>
  <c r="Q26" i="30"/>
  <c r="V26" i="30" s="1"/>
  <c r="P26" i="30"/>
  <c r="U26" i="30" s="1"/>
  <c r="T26" i="30"/>
  <c r="U34" i="30"/>
  <c r="R34" i="30"/>
  <c r="W34" i="30" s="1"/>
  <c r="P8" i="30"/>
  <c r="Q8" i="30"/>
  <c r="O81" i="30"/>
  <c r="T8" i="30"/>
  <c r="P20" i="30"/>
  <c r="U20" i="30" s="1"/>
  <c r="Q20" i="30"/>
  <c r="V20" i="30" s="1"/>
  <c r="T20" i="30"/>
  <c r="R71" i="30"/>
  <c r="W71" i="30" s="1"/>
  <c r="S71" i="30" s="1"/>
  <c r="P35" i="30"/>
  <c r="U35" i="30" s="1"/>
  <c r="T35" i="30"/>
  <c r="Q35" i="30"/>
  <c r="V35" i="30" s="1"/>
  <c r="T48" i="30"/>
  <c r="Q48" i="30"/>
  <c r="V48" i="30" s="1"/>
  <c r="P48" i="30"/>
  <c r="U48" i="30" s="1"/>
  <c r="Q47" i="30"/>
  <c r="V47" i="30" s="1"/>
  <c r="P47" i="30"/>
  <c r="T47" i="30"/>
  <c r="M81" i="30"/>
  <c r="P12" i="30"/>
  <c r="U12" i="30" s="1"/>
  <c r="Q12" i="30"/>
  <c r="V12" i="30" s="1"/>
  <c r="T12" i="30"/>
  <c r="R15" i="30"/>
  <c r="W15" i="30" s="1"/>
  <c r="S15" i="30" s="1"/>
  <c r="U58" i="30"/>
  <c r="R19" i="30"/>
  <c r="W19" i="30" s="1"/>
  <c r="S19" i="30" s="1"/>
  <c r="S29" i="30"/>
  <c r="R14" i="30"/>
  <c r="W14" i="30" s="1"/>
  <c r="U14" i="30"/>
  <c r="P28" i="30"/>
  <c r="Q28" i="30"/>
  <c r="V28" i="30" s="1"/>
  <c r="T28" i="30"/>
  <c r="P44" i="30"/>
  <c r="Q44" i="30"/>
  <c r="V44" i="30" s="1"/>
  <c r="T44" i="30"/>
  <c r="P49" i="30"/>
  <c r="Q49" i="30"/>
  <c r="V49" i="30" s="1"/>
  <c r="T49" i="30"/>
  <c r="R79" i="30"/>
  <c r="W79" i="30" s="1"/>
  <c r="S79" i="30" s="1"/>
  <c r="Q23" i="30"/>
  <c r="V23" i="30" s="1"/>
  <c r="P23" i="30"/>
  <c r="U23" i="30" s="1"/>
  <c r="T23" i="30"/>
  <c r="Q43" i="30"/>
  <c r="V43" i="30" s="1"/>
  <c r="P43" i="30"/>
  <c r="U43" i="30" s="1"/>
  <c r="T43" i="30"/>
  <c r="P37" i="30"/>
  <c r="U37" i="30" s="1"/>
  <c r="T37" i="30"/>
  <c r="Q37" i="30"/>
  <c r="V37" i="30" s="1"/>
  <c r="Q46" i="30"/>
  <c r="V46" i="30" s="1"/>
  <c r="P46" i="30"/>
  <c r="T46" i="30"/>
  <c r="Q42" i="30"/>
  <c r="V42" i="30" s="1"/>
  <c r="T42" i="30"/>
  <c r="P42" i="30"/>
  <c r="U42" i="30" s="1"/>
  <c r="Q62" i="30"/>
  <c r="V62" i="30" s="1"/>
  <c r="P62" i="30"/>
  <c r="T62" i="30"/>
  <c r="R33" i="30"/>
  <c r="W33" i="30" s="1"/>
  <c r="S33" i="30" s="1"/>
  <c r="R72" i="30"/>
  <c r="W72" i="30" s="1"/>
  <c r="S72" i="30" s="1"/>
  <c r="R69" i="29"/>
  <c r="R8" i="29"/>
  <c r="V67" i="29"/>
  <c r="R67" i="29" s="1"/>
  <c r="R20" i="29"/>
  <c r="Q13" i="29"/>
  <c r="V13" i="29" s="1"/>
  <c r="Q7" i="29"/>
  <c r="V7" i="29" s="1"/>
  <c r="R56" i="29"/>
  <c r="R38" i="29"/>
  <c r="Q9" i="29"/>
  <c r="V9" i="29" s="1"/>
  <c r="R9" i="29" s="1"/>
  <c r="R73" i="29"/>
  <c r="Q17" i="29"/>
  <c r="V17" i="29" s="1"/>
  <c r="R17" i="29" s="1"/>
  <c r="T13" i="29"/>
  <c r="V74" i="29"/>
  <c r="R74" i="29" s="1"/>
  <c r="Q58" i="29"/>
  <c r="V58" i="29" s="1"/>
  <c r="R58" i="29" s="1"/>
  <c r="R31" i="29"/>
  <c r="O39" i="29"/>
  <c r="T39" i="29" s="1"/>
  <c r="S39" i="29"/>
  <c r="P39" i="29"/>
  <c r="U39" i="29" s="1"/>
  <c r="O14" i="29"/>
  <c r="T14" i="29" s="1"/>
  <c r="P14" i="29"/>
  <c r="U14" i="29" s="1"/>
  <c r="S14" i="29"/>
  <c r="S42" i="29"/>
  <c r="P42" i="29"/>
  <c r="U42" i="29" s="1"/>
  <c r="O42" i="29"/>
  <c r="T42" i="29" s="1"/>
  <c r="P30" i="29"/>
  <c r="U30" i="29" s="1"/>
  <c r="S30" i="29"/>
  <c r="O30" i="29"/>
  <c r="T30" i="29" s="1"/>
  <c r="Q36" i="29"/>
  <c r="V36" i="29" s="1"/>
  <c r="R36" i="29" s="1"/>
  <c r="T53" i="29"/>
  <c r="Q53" i="29"/>
  <c r="V53" i="29" s="1"/>
  <c r="R77" i="29"/>
  <c r="P41" i="29"/>
  <c r="U41" i="29" s="1"/>
  <c r="O41" i="29"/>
  <c r="S41" i="29"/>
  <c r="Q75" i="29"/>
  <c r="V75" i="29" s="1"/>
  <c r="R75" i="29" s="1"/>
  <c r="P43" i="29"/>
  <c r="U43" i="29" s="1"/>
  <c r="O43" i="29"/>
  <c r="T43" i="29" s="1"/>
  <c r="S43" i="29"/>
  <c r="T7" i="29"/>
  <c r="P47" i="29"/>
  <c r="U47" i="29" s="1"/>
  <c r="O47" i="29"/>
  <c r="S47" i="29"/>
  <c r="P48" i="29"/>
  <c r="U48" i="29" s="1"/>
  <c r="S48" i="29"/>
  <c r="O48" i="29"/>
  <c r="T48" i="29" s="1"/>
  <c r="O33" i="29"/>
  <c r="T33" i="29" s="1"/>
  <c r="S33" i="29"/>
  <c r="P33" i="29"/>
  <c r="U33" i="29" s="1"/>
  <c r="T26" i="29"/>
  <c r="Q26" i="29"/>
  <c r="V26" i="29" s="1"/>
  <c r="O44" i="29"/>
  <c r="T44" i="29" s="1"/>
  <c r="P44" i="29"/>
  <c r="U44" i="29" s="1"/>
  <c r="S44" i="29"/>
  <c r="O37" i="29"/>
  <c r="T37" i="29" s="1"/>
  <c r="S37" i="29"/>
  <c r="P37" i="29"/>
  <c r="U37" i="29" s="1"/>
  <c r="O24" i="29"/>
  <c r="P24" i="29"/>
  <c r="U24" i="29" s="1"/>
  <c r="S24" i="29"/>
  <c r="N81" i="29"/>
  <c r="O49" i="29"/>
  <c r="T49" i="29" s="1"/>
  <c r="S49" i="29"/>
  <c r="P49" i="29"/>
  <c r="U49" i="29" s="1"/>
  <c r="P62" i="29"/>
  <c r="U62" i="29" s="1"/>
  <c r="O62" i="29"/>
  <c r="T62" i="29" s="1"/>
  <c r="S62" i="29"/>
  <c r="L81" i="29"/>
  <c r="P27" i="29"/>
  <c r="U27" i="29" s="1"/>
  <c r="O27" i="29"/>
  <c r="T27" i="29" s="1"/>
  <c r="S27" i="29"/>
  <c r="P46" i="29"/>
  <c r="U46" i="29" s="1"/>
  <c r="O46" i="29"/>
  <c r="T46" i="29" s="1"/>
  <c r="S46" i="29"/>
  <c r="P22" i="29"/>
  <c r="U22" i="29" s="1"/>
  <c r="S22" i="29"/>
  <c r="O22" i="29"/>
  <c r="T22" i="29" s="1"/>
  <c r="O10" i="29"/>
  <c r="T10" i="29" s="1"/>
  <c r="P10" i="29"/>
  <c r="U10" i="29" s="1"/>
  <c r="S10" i="29"/>
  <c r="Q51" i="29"/>
  <c r="V51" i="29" s="1"/>
  <c r="R51" i="29" s="1"/>
  <c r="Q32" i="29"/>
  <c r="V32" i="29" s="1"/>
  <c r="R32" i="29" s="1"/>
  <c r="S66" i="29"/>
  <c r="P66" i="29"/>
  <c r="U66" i="29" s="1"/>
  <c r="O66" i="29"/>
  <c r="T66" i="29" s="1"/>
  <c r="T65" i="29"/>
  <c r="Q65" i="29"/>
  <c r="V65" i="29" s="1"/>
  <c r="O18" i="29"/>
  <c r="P18" i="29"/>
  <c r="U18" i="29" s="1"/>
  <c r="S18" i="29"/>
  <c r="O28" i="29"/>
  <c r="T28" i="29" s="1"/>
  <c r="P28" i="29"/>
  <c r="U28" i="29" s="1"/>
  <c r="S28" i="29"/>
  <c r="R18" i="32" l="1"/>
  <c r="R42" i="33"/>
  <c r="R26" i="33"/>
  <c r="R29" i="29"/>
  <c r="R52" i="29"/>
  <c r="R18" i="33"/>
  <c r="R46" i="33"/>
  <c r="R21" i="29"/>
  <c r="R9" i="31"/>
  <c r="R30" i="33"/>
  <c r="R49" i="33"/>
  <c r="R47" i="31"/>
  <c r="R10" i="33"/>
  <c r="R76" i="32"/>
  <c r="R32" i="33"/>
  <c r="R72" i="32"/>
  <c r="R45" i="32"/>
  <c r="Q16" i="31"/>
  <c r="V16" i="31" s="1"/>
  <c r="R16" i="31" s="1"/>
  <c r="R31" i="30"/>
  <c r="W31" i="30" s="1"/>
  <c r="S31" i="30" s="1"/>
  <c r="R13" i="29"/>
  <c r="S34" i="30"/>
  <c r="S11" i="30"/>
  <c r="R15" i="31"/>
  <c r="R75" i="31"/>
  <c r="Q15" i="32"/>
  <c r="V15" i="32" s="1"/>
  <c r="R15" i="32" s="1"/>
  <c r="R15" i="29"/>
  <c r="R7" i="33"/>
  <c r="R14" i="33"/>
  <c r="R62" i="32"/>
  <c r="S14" i="30"/>
  <c r="R65" i="33"/>
  <c r="R20" i="33"/>
  <c r="R66" i="33"/>
  <c r="R66" i="30"/>
  <c r="W66" i="30" s="1"/>
  <c r="S66" i="30" s="1"/>
  <c r="R65" i="31"/>
  <c r="R67" i="33"/>
  <c r="S21" i="30"/>
  <c r="R31" i="31"/>
  <c r="R28" i="33"/>
  <c r="T48" i="33"/>
  <c r="Q48" i="33"/>
  <c r="V48" i="33" s="1"/>
  <c r="R45" i="31"/>
  <c r="R7" i="29"/>
  <c r="S58" i="30"/>
  <c r="R20" i="31"/>
  <c r="R79" i="31"/>
  <c r="R35" i="31"/>
  <c r="Q45" i="33"/>
  <c r="V45" i="33" s="1"/>
  <c r="R45" i="33" s="1"/>
  <c r="Q25" i="33"/>
  <c r="V25" i="33" s="1"/>
  <c r="R25" i="33" s="1"/>
  <c r="S81" i="33"/>
  <c r="U81" i="33"/>
  <c r="Q62" i="33"/>
  <c r="V62" i="33" s="1"/>
  <c r="R62" i="33" s="1"/>
  <c r="T52" i="33"/>
  <c r="Q52" i="33"/>
  <c r="V52" i="33" s="1"/>
  <c r="Q29" i="33"/>
  <c r="V29" i="33" s="1"/>
  <c r="R29" i="33" s="1"/>
  <c r="P81" i="33"/>
  <c r="Q17" i="33"/>
  <c r="V17" i="33" s="1"/>
  <c r="T17" i="33"/>
  <c r="Q53" i="33"/>
  <c r="V53" i="33" s="1"/>
  <c r="R53" i="33" s="1"/>
  <c r="Q13" i="33"/>
  <c r="V13" i="33" s="1"/>
  <c r="R13" i="33" s="1"/>
  <c r="T21" i="33"/>
  <c r="Q21" i="33"/>
  <c r="V21" i="33" s="1"/>
  <c r="R33" i="33"/>
  <c r="O81" i="33"/>
  <c r="Q9" i="33"/>
  <c r="V9" i="33" s="1"/>
  <c r="R37" i="32"/>
  <c r="R31" i="32"/>
  <c r="R39" i="32"/>
  <c r="T19" i="32"/>
  <c r="Q19" i="32"/>
  <c r="V19" i="32" s="1"/>
  <c r="T27" i="32"/>
  <c r="Q27" i="32"/>
  <c r="V27" i="32" s="1"/>
  <c r="U81" i="32"/>
  <c r="T10" i="32"/>
  <c r="Q10" i="32"/>
  <c r="V10" i="32" s="1"/>
  <c r="Q13" i="32"/>
  <c r="V13" i="32" s="1"/>
  <c r="R13" i="32" s="1"/>
  <c r="S81" i="32"/>
  <c r="T25" i="32"/>
  <c r="Q25" i="32"/>
  <c r="V25" i="32" s="1"/>
  <c r="R20" i="32"/>
  <c r="T50" i="32"/>
  <c r="Q50" i="32"/>
  <c r="V50" i="32" s="1"/>
  <c r="V7" i="32"/>
  <c r="R7" i="32" s="1"/>
  <c r="Q24" i="32"/>
  <c r="V24" i="32" s="1"/>
  <c r="R24" i="32" s="1"/>
  <c r="Q29" i="32"/>
  <c r="V29" i="32" s="1"/>
  <c r="T29" i="32"/>
  <c r="T42" i="32"/>
  <c r="Q42" i="32"/>
  <c r="V42" i="32" s="1"/>
  <c r="T12" i="32"/>
  <c r="Q12" i="32"/>
  <c r="V12" i="32" s="1"/>
  <c r="P81" i="32"/>
  <c r="T47" i="32"/>
  <c r="Q47" i="32"/>
  <c r="V47" i="32" s="1"/>
  <c r="T48" i="32"/>
  <c r="Q48" i="32"/>
  <c r="V48" i="32" s="1"/>
  <c r="O81" i="32"/>
  <c r="Q16" i="32"/>
  <c r="V16" i="32" s="1"/>
  <c r="R16" i="32" s="1"/>
  <c r="Q21" i="32"/>
  <c r="V21" i="32" s="1"/>
  <c r="R21" i="32" s="1"/>
  <c r="Q44" i="32"/>
  <c r="V44" i="32" s="1"/>
  <c r="T44" i="32"/>
  <c r="Q17" i="32"/>
  <c r="V17" i="32" s="1"/>
  <c r="R17" i="32" s="1"/>
  <c r="R33" i="32"/>
  <c r="T8" i="32"/>
  <c r="Q8" i="32"/>
  <c r="V8" i="32" s="1"/>
  <c r="Q46" i="32"/>
  <c r="V46" i="32" s="1"/>
  <c r="T46" i="32"/>
  <c r="R35" i="32"/>
  <c r="U81" i="31"/>
  <c r="R72" i="31"/>
  <c r="Q66" i="31"/>
  <c r="V66" i="31" s="1"/>
  <c r="R66" i="31" s="1"/>
  <c r="Q19" i="31"/>
  <c r="V19" i="31" s="1"/>
  <c r="R19" i="31" s="1"/>
  <c r="S81" i="31"/>
  <c r="Q51" i="31"/>
  <c r="V51" i="31" s="1"/>
  <c r="T51" i="31"/>
  <c r="V8" i="31"/>
  <c r="T12" i="31"/>
  <c r="Q12" i="31"/>
  <c r="V12" i="31" s="1"/>
  <c r="Q21" i="31"/>
  <c r="V21" i="31" s="1"/>
  <c r="R21" i="31" s="1"/>
  <c r="T28" i="31"/>
  <c r="Q28" i="31"/>
  <c r="V28" i="31" s="1"/>
  <c r="T23" i="31"/>
  <c r="Q23" i="31"/>
  <c r="V23" i="31" s="1"/>
  <c r="Q36" i="31"/>
  <c r="V36" i="31" s="1"/>
  <c r="R36" i="31" s="1"/>
  <c r="T32" i="31"/>
  <c r="Q32" i="31"/>
  <c r="V32" i="31" s="1"/>
  <c r="O81" i="31"/>
  <c r="T17" i="31"/>
  <c r="Q17" i="31"/>
  <c r="V17" i="31" s="1"/>
  <c r="T62" i="31"/>
  <c r="Q62" i="31"/>
  <c r="V62" i="31" s="1"/>
  <c r="P81" i="31"/>
  <c r="R76" i="31"/>
  <c r="Q13" i="31"/>
  <c r="V13" i="31" s="1"/>
  <c r="T13" i="31"/>
  <c r="R11" i="31"/>
  <c r="R37" i="30"/>
  <c r="W37" i="30" s="1"/>
  <c r="S37" i="30" s="1"/>
  <c r="R12" i="30"/>
  <c r="W12" i="30" s="1"/>
  <c r="S12" i="30" s="1"/>
  <c r="R16" i="30"/>
  <c r="W16" i="30" s="1"/>
  <c r="S16" i="30" s="1"/>
  <c r="R39" i="30"/>
  <c r="W39" i="30" s="1"/>
  <c r="S39" i="30" s="1"/>
  <c r="R43" i="30"/>
  <c r="W43" i="30" s="1"/>
  <c r="S43" i="30" s="1"/>
  <c r="T81" i="30"/>
  <c r="U24" i="30"/>
  <c r="R24" i="30"/>
  <c r="W24" i="30" s="1"/>
  <c r="R42" i="30"/>
  <c r="W42" i="30" s="1"/>
  <c r="S42" i="30" s="1"/>
  <c r="U28" i="30"/>
  <c r="R28" i="30"/>
  <c r="W28" i="30" s="1"/>
  <c r="R26" i="30"/>
  <c r="W26" i="30" s="1"/>
  <c r="S26" i="30" s="1"/>
  <c r="U62" i="30"/>
  <c r="R62" i="30"/>
  <c r="W62" i="30" s="1"/>
  <c r="R46" i="30"/>
  <c r="W46" i="30" s="1"/>
  <c r="U46" i="30"/>
  <c r="R41" i="30"/>
  <c r="W41" i="30" s="1"/>
  <c r="S41" i="30" s="1"/>
  <c r="R48" i="30"/>
  <c r="W48" i="30" s="1"/>
  <c r="S48" i="30" s="1"/>
  <c r="Q81" i="30"/>
  <c r="V8" i="30"/>
  <c r="V81" i="30" s="1"/>
  <c r="R23" i="30"/>
  <c r="W23" i="30" s="1"/>
  <c r="S23" i="30" s="1"/>
  <c r="U49" i="30"/>
  <c r="R49" i="30"/>
  <c r="W49" i="30" s="1"/>
  <c r="U44" i="30"/>
  <c r="R44" i="30"/>
  <c r="W44" i="30" s="1"/>
  <c r="R35" i="30"/>
  <c r="W35" i="30" s="1"/>
  <c r="S35" i="30" s="1"/>
  <c r="R20" i="30"/>
  <c r="W20" i="30" s="1"/>
  <c r="S20" i="30" s="1"/>
  <c r="U47" i="30"/>
  <c r="R47" i="30"/>
  <c r="W47" i="30" s="1"/>
  <c r="U8" i="30"/>
  <c r="P81" i="30"/>
  <c r="R8" i="30"/>
  <c r="S7" i="30"/>
  <c r="R26" i="29"/>
  <c r="Q39" i="29"/>
  <c r="V39" i="29" s="1"/>
  <c r="R39" i="29" s="1"/>
  <c r="Q37" i="29"/>
  <c r="V37" i="29" s="1"/>
  <c r="R37" i="29" s="1"/>
  <c r="Q48" i="29"/>
  <c r="V48" i="29" s="1"/>
  <c r="R48" i="29" s="1"/>
  <c r="O81" i="29"/>
  <c r="Q22" i="29"/>
  <c r="V22" i="29" s="1"/>
  <c r="R22" i="29" s="1"/>
  <c r="Q27" i="29"/>
  <c r="V27" i="29" s="1"/>
  <c r="R27" i="29" s="1"/>
  <c r="R65" i="29"/>
  <c r="U81" i="29"/>
  <c r="Q14" i="29"/>
  <c r="V14" i="29" s="1"/>
  <c r="R14" i="29" s="1"/>
  <c r="Q28" i="29"/>
  <c r="V28" i="29" s="1"/>
  <c r="R28" i="29" s="1"/>
  <c r="Q42" i="29"/>
  <c r="V42" i="29" s="1"/>
  <c r="R42" i="29" s="1"/>
  <c r="P81" i="29"/>
  <c r="T24" i="29"/>
  <c r="Q24" i="29"/>
  <c r="V24" i="29" s="1"/>
  <c r="T47" i="29"/>
  <c r="Q47" i="29"/>
  <c r="V47" i="29" s="1"/>
  <c r="R53" i="29"/>
  <c r="Q49" i="29"/>
  <c r="V49" i="29" s="1"/>
  <c r="R49" i="29" s="1"/>
  <c r="Q62" i="29"/>
  <c r="V62" i="29" s="1"/>
  <c r="R62" i="29" s="1"/>
  <c r="Q44" i="29"/>
  <c r="V44" i="29" s="1"/>
  <c r="R44" i="29" s="1"/>
  <c r="Q43" i="29"/>
  <c r="V43" i="29" s="1"/>
  <c r="R43" i="29" s="1"/>
  <c r="S81" i="29"/>
  <c r="Q10" i="29"/>
  <c r="Q46" i="29"/>
  <c r="V46" i="29" s="1"/>
  <c r="R46" i="29" s="1"/>
  <c r="Q33" i="29"/>
  <c r="V33" i="29" s="1"/>
  <c r="R33" i="29" s="1"/>
  <c r="Q30" i="29"/>
  <c r="V30" i="29" s="1"/>
  <c r="R30" i="29" s="1"/>
  <c r="Q41" i="29"/>
  <c r="V41" i="29" s="1"/>
  <c r="T41" i="29"/>
  <c r="Q66" i="29"/>
  <c r="V66" i="29" s="1"/>
  <c r="R66" i="29" s="1"/>
  <c r="Q18" i="29"/>
  <c r="V18" i="29" s="1"/>
  <c r="T18" i="29"/>
  <c r="R42" i="32" l="1"/>
  <c r="R32" i="31"/>
  <c r="R12" i="31"/>
  <c r="S24" i="30"/>
  <c r="R52" i="33"/>
  <c r="S28" i="30"/>
  <c r="S49" i="30"/>
  <c r="S46" i="30"/>
  <c r="R46" i="32"/>
  <c r="R27" i="32"/>
  <c r="R12" i="32"/>
  <c r="R47" i="32"/>
  <c r="R29" i="32"/>
  <c r="R50" i="32"/>
  <c r="R19" i="32"/>
  <c r="R18" i="29"/>
  <c r="R17" i="31"/>
  <c r="V81" i="33"/>
  <c r="R17" i="33"/>
  <c r="R48" i="33"/>
  <c r="R9" i="33"/>
  <c r="R21" i="33"/>
  <c r="T81" i="33"/>
  <c r="Q81" i="33"/>
  <c r="R48" i="32"/>
  <c r="R8" i="32"/>
  <c r="R44" i="32"/>
  <c r="R25" i="32"/>
  <c r="R10" i="32"/>
  <c r="Q81" i="32"/>
  <c r="T81" i="32"/>
  <c r="V81" i="32"/>
  <c r="R13" i="31"/>
  <c r="R28" i="31"/>
  <c r="R51" i="31"/>
  <c r="T81" i="31"/>
  <c r="R23" i="31"/>
  <c r="R62" i="31"/>
  <c r="Q81" i="31"/>
  <c r="V81" i="31"/>
  <c r="R8" i="31"/>
  <c r="S47" i="30"/>
  <c r="S44" i="30"/>
  <c r="S62" i="30"/>
  <c r="U81" i="30"/>
  <c r="R81" i="30"/>
  <c r="W8" i="30"/>
  <c r="R41" i="29"/>
  <c r="R47" i="29"/>
  <c r="R24" i="29"/>
  <c r="T81" i="29"/>
  <c r="Q81" i="29"/>
  <c r="V10" i="29"/>
  <c r="R81" i="33" l="1"/>
  <c r="R81" i="32"/>
  <c r="R81" i="31"/>
  <c r="S8" i="30"/>
  <c r="S81" i="30" s="1"/>
  <c r="W81" i="30"/>
  <c r="R10" i="29"/>
  <c r="R81" i="29" s="1"/>
  <c r="V81" i="29"/>
  <c r="H80" i="11" l="1"/>
  <c r="M80" i="11" s="1"/>
  <c r="H79" i="11"/>
  <c r="M79" i="11" s="1"/>
  <c r="H78" i="11"/>
  <c r="H77" i="11"/>
  <c r="M77" i="11" s="1"/>
  <c r="H76" i="11"/>
  <c r="M76" i="11" s="1"/>
  <c r="H75" i="11"/>
  <c r="H74" i="11"/>
  <c r="H73" i="11"/>
  <c r="M73" i="11" s="1"/>
  <c r="H72" i="11"/>
  <c r="M72" i="11" s="1"/>
  <c r="H71" i="11"/>
  <c r="H70" i="11"/>
  <c r="M70" i="11" s="1"/>
  <c r="H69" i="11"/>
  <c r="M69" i="11" s="1"/>
  <c r="H68" i="11"/>
  <c r="M68" i="11" s="1"/>
  <c r="H67" i="11"/>
  <c r="R67" i="11" s="1"/>
  <c r="H66" i="11"/>
  <c r="R66" i="11" s="1"/>
  <c r="H65" i="11"/>
  <c r="R65" i="11" s="1"/>
  <c r="H64" i="11"/>
  <c r="H63" i="11"/>
  <c r="R63" i="11" s="1"/>
  <c r="H62" i="11"/>
  <c r="R62" i="11" s="1"/>
  <c r="H61" i="11"/>
  <c r="R61" i="11" s="1"/>
  <c r="H60" i="11"/>
  <c r="R60" i="11" s="1"/>
  <c r="H59" i="11"/>
  <c r="R59" i="11" s="1"/>
  <c r="H58" i="11"/>
  <c r="R58" i="11" s="1"/>
  <c r="H57" i="11"/>
  <c r="R57" i="11" s="1"/>
  <c r="H56" i="11"/>
  <c r="R56" i="11" s="1"/>
  <c r="H55" i="11"/>
  <c r="R55" i="11" s="1"/>
  <c r="H54" i="11"/>
  <c r="R54" i="11" s="1"/>
  <c r="H53" i="11"/>
  <c r="R53" i="11" s="1"/>
  <c r="H52" i="11"/>
  <c r="M52" i="11" s="1"/>
  <c r="H51" i="11"/>
  <c r="H50" i="11"/>
  <c r="M50" i="11" s="1"/>
  <c r="R50" i="11" s="1"/>
  <c r="H49" i="11"/>
  <c r="M49" i="11" s="1"/>
  <c r="H48" i="11"/>
  <c r="M48" i="11" s="1"/>
  <c r="R48" i="11" s="1"/>
  <c r="H47" i="11"/>
  <c r="R47" i="11" s="1"/>
  <c r="H46" i="11"/>
  <c r="R46" i="11" s="1"/>
  <c r="H45" i="11"/>
  <c r="R45" i="11" s="1"/>
  <c r="H44" i="11"/>
  <c r="R44" i="11" s="1"/>
  <c r="H43" i="11"/>
  <c r="M43" i="11" s="1"/>
  <c r="H42" i="11"/>
  <c r="M42" i="11" s="1"/>
  <c r="H41" i="11"/>
  <c r="M41" i="11" s="1"/>
  <c r="H40" i="11"/>
  <c r="M40" i="11" s="1"/>
  <c r="H39" i="11"/>
  <c r="M39" i="11" s="1"/>
  <c r="H38" i="11"/>
  <c r="R38" i="11" s="1"/>
  <c r="H37" i="11"/>
  <c r="M37" i="11" s="1"/>
  <c r="R37" i="11" s="1"/>
  <c r="H36" i="11"/>
  <c r="M36" i="11" s="1"/>
  <c r="R36" i="11" s="1"/>
  <c r="H35" i="11"/>
  <c r="M35" i="11" s="1"/>
  <c r="H34" i="11"/>
  <c r="M34" i="11" s="1"/>
  <c r="H33" i="11"/>
  <c r="M33" i="11" s="1"/>
  <c r="H32" i="11"/>
  <c r="H31" i="11"/>
  <c r="M31" i="11" s="1"/>
  <c r="H30" i="11"/>
  <c r="M30" i="11" s="1"/>
  <c r="H29" i="11"/>
  <c r="M29" i="11" s="1"/>
  <c r="H28" i="11"/>
  <c r="H27" i="11"/>
  <c r="H26" i="11"/>
  <c r="M26" i="11" s="1"/>
  <c r="H25" i="11"/>
  <c r="M25" i="11" s="1"/>
  <c r="H24" i="11"/>
  <c r="H23" i="11"/>
  <c r="M23" i="11" s="1"/>
  <c r="H22" i="11"/>
  <c r="M22" i="11" s="1"/>
  <c r="H21" i="11"/>
  <c r="M21" i="11" s="1"/>
  <c r="H20" i="11"/>
  <c r="H19" i="11"/>
  <c r="H18" i="11"/>
  <c r="M18" i="11" s="1"/>
  <c r="H17" i="11"/>
  <c r="M17" i="11" s="1"/>
  <c r="H16" i="11"/>
  <c r="H15" i="11"/>
  <c r="M15" i="11" s="1"/>
  <c r="H14" i="11"/>
  <c r="M14" i="11" s="1"/>
  <c r="H13" i="11"/>
  <c r="M13" i="11" s="1"/>
  <c r="H12" i="11"/>
  <c r="H11" i="11"/>
  <c r="H10" i="11"/>
  <c r="M10" i="11" s="1"/>
  <c r="H9" i="11"/>
  <c r="M9" i="11" s="1"/>
  <c r="H8" i="11"/>
  <c r="H7" i="11"/>
  <c r="M7" i="11" s="1"/>
  <c r="R76" i="11" l="1"/>
  <c r="R31" i="11"/>
  <c r="M8" i="11"/>
  <c r="R8" i="11" s="1"/>
  <c r="M12" i="11"/>
  <c r="R12" i="11" s="1"/>
  <c r="M16" i="11"/>
  <c r="R16" i="11" s="1"/>
  <c r="M20" i="11"/>
  <c r="R20" i="11" s="1"/>
  <c r="M24" i="11"/>
  <c r="R24" i="11" s="1"/>
  <c r="M28" i="11"/>
  <c r="R28" i="11" s="1"/>
  <c r="M32" i="11"/>
  <c r="R32" i="11" s="1"/>
  <c r="M64" i="11"/>
  <c r="R64" i="11" s="1"/>
  <c r="M71" i="11"/>
  <c r="R71" i="11" s="1"/>
  <c r="M75" i="11"/>
  <c r="R75" i="11" s="1"/>
  <c r="R52" i="11"/>
  <c r="R70" i="11"/>
  <c r="R7" i="11"/>
  <c r="R15" i="11"/>
  <c r="R23" i="11"/>
  <c r="R35" i="11"/>
  <c r="M11" i="11"/>
  <c r="R11" i="11" s="1"/>
  <c r="M19" i="11"/>
  <c r="R19" i="11" s="1"/>
  <c r="M27" i="11"/>
  <c r="R27" i="11" s="1"/>
  <c r="M74" i="11"/>
  <c r="R74" i="11" s="1"/>
  <c r="M78" i="11"/>
  <c r="R78" i="11" s="1"/>
  <c r="M51" i="11"/>
  <c r="R51" i="11" s="1"/>
  <c r="R39" i="11"/>
  <c r="R43" i="11"/>
  <c r="R34" i="11"/>
  <c r="R69" i="11"/>
  <c r="R42" i="11"/>
  <c r="R10" i="11"/>
  <c r="R14" i="11"/>
  <c r="R18" i="11"/>
  <c r="R22" i="11"/>
  <c r="R26" i="11"/>
  <c r="R30" i="11"/>
  <c r="R33" i="11"/>
  <c r="R68" i="11"/>
  <c r="R73" i="11"/>
  <c r="R41" i="11"/>
  <c r="R9" i="11"/>
  <c r="R13" i="11"/>
  <c r="R17" i="11"/>
  <c r="R21" i="11"/>
  <c r="R25" i="11"/>
  <c r="R29" i="11"/>
  <c r="R49" i="11"/>
  <c r="R72" i="11"/>
  <c r="R77" i="11"/>
  <c r="R79" i="11"/>
  <c r="R40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J7" i="11"/>
  <c r="O7" i="11" s="1"/>
  <c r="T7" i="11" s="1"/>
  <c r="J8" i="11"/>
  <c r="O8" i="11" s="1"/>
  <c r="T8" i="11" s="1"/>
  <c r="J9" i="11"/>
  <c r="J10" i="11"/>
  <c r="J11" i="11"/>
  <c r="O11" i="11" s="1"/>
  <c r="T11" i="11" s="1"/>
  <c r="J12" i="11"/>
  <c r="O12" i="11" s="1"/>
  <c r="T12" i="11" s="1"/>
  <c r="J13" i="11"/>
  <c r="J14" i="11"/>
  <c r="J15" i="11"/>
  <c r="O15" i="11" s="1"/>
  <c r="T15" i="11" s="1"/>
  <c r="J16" i="11"/>
  <c r="O16" i="11" s="1"/>
  <c r="T16" i="11" s="1"/>
  <c r="J17" i="11"/>
  <c r="J18" i="11"/>
  <c r="J19" i="11"/>
  <c r="O19" i="11" s="1"/>
  <c r="T19" i="11" s="1"/>
  <c r="J20" i="11"/>
  <c r="O20" i="11" s="1"/>
  <c r="T20" i="11" s="1"/>
  <c r="J21" i="11"/>
  <c r="J22" i="11"/>
  <c r="J23" i="11"/>
  <c r="O23" i="11" s="1"/>
  <c r="T23" i="11" s="1"/>
  <c r="J24" i="11"/>
  <c r="O24" i="11" s="1"/>
  <c r="T24" i="11" s="1"/>
  <c r="J25" i="11"/>
  <c r="J26" i="11"/>
  <c r="J27" i="11"/>
  <c r="O27" i="11" s="1"/>
  <c r="T27" i="11" s="1"/>
  <c r="J28" i="11"/>
  <c r="O28" i="11" s="1"/>
  <c r="T28" i="11" s="1"/>
  <c r="J29" i="11"/>
  <c r="J30" i="11"/>
  <c r="J31" i="11"/>
  <c r="O31" i="11" s="1"/>
  <c r="T31" i="11" s="1"/>
  <c r="J32" i="11"/>
  <c r="O32" i="11" s="1"/>
  <c r="T32" i="11" s="1"/>
  <c r="J33" i="11"/>
  <c r="J34" i="11"/>
  <c r="O34" i="11" s="1"/>
  <c r="T34" i="11" s="1"/>
  <c r="J35" i="11"/>
  <c r="O35" i="11" s="1"/>
  <c r="T35" i="11" s="1"/>
  <c r="J36" i="11"/>
  <c r="O36" i="11" s="1"/>
  <c r="T36" i="11" s="1"/>
  <c r="J37" i="11"/>
  <c r="J38" i="11"/>
  <c r="T38" i="11" s="1"/>
  <c r="J39" i="11"/>
  <c r="O39" i="11" s="1"/>
  <c r="T39" i="11" s="1"/>
  <c r="J40" i="11"/>
  <c r="O40" i="11" s="1"/>
  <c r="T40" i="11" s="1"/>
  <c r="J41" i="11"/>
  <c r="O41" i="11" s="1"/>
  <c r="T41" i="11" s="1"/>
  <c r="J42" i="11"/>
  <c r="J43" i="11"/>
  <c r="J44" i="11"/>
  <c r="T44" i="11" s="1"/>
  <c r="J45" i="11"/>
  <c r="T45" i="11" s="1"/>
  <c r="J46" i="11"/>
  <c r="T46" i="11" s="1"/>
  <c r="J47" i="11"/>
  <c r="T47" i="11" s="1"/>
  <c r="J48" i="11"/>
  <c r="O48" i="11" s="1"/>
  <c r="T48" i="11" s="1"/>
  <c r="J49" i="11"/>
  <c r="O49" i="11" s="1"/>
  <c r="T49" i="11" s="1"/>
  <c r="J50" i="11"/>
  <c r="J51" i="11"/>
  <c r="O51" i="11" s="1"/>
  <c r="T51" i="11" s="1"/>
  <c r="J52" i="11"/>
  <c r="O52" i="11" s="1"/>
  <c r="T52" i="11" s="1"/>
  <c r="J53" i="11"/>
  <c r="T53" i="11" s="1"/>
  <c r="J54" i="11"/>
  <c r="T54" i="11" s="1"/>
  <c r="J55" i="11"/>
  <c r="T55" i="11" s="1"/>
  <c r="J56" i="11"/>
  <c r="T56" i="11" s="1"/>
  <c r="J57" i="11"/>
  <c r="T57" i="11" s="1"/>
  <c r="J58" i="11"/>
  <c r="T58" i="11" s="1"/>
  <c r="J59" i="11"/>
  <c r="T59" i="11" s="1"/>
  <c r="J60" i="11"/>
  <c r="T60" i="11" s="1"/>
  <c r="J61" i="11"/>
  <c r="T61" i="11" s="1"/>
  <c r="J62" i="11"/>
  <c r="T62" i="11" s="1"/>
  <c r="J63" i="11"/>
  <c r="T63" i="11" s="1"/>
  <c r="J64" i="11"/>
  <c r="O64" i="11" s="1"/>
  <c r="T64" i="11" s="1"/>
  <c r="J65" i="11"/>
  <c r="T65" i="11" s="1"/>
  <c r="J66" i="11"/>
  <c r="T66" i="11" s="1"/>
  <c r="J67" i="11"/>
  <c r="T67" i="11" s="1"/>
  <c r="J68" i="11"/>
  <c r="J69" i="11"/>
  <c r="O69" i="11" s="1"/>
  <c r="T69" i="11" s="1"/>
  <c r="J70" i="11"/>
  <c r="O70" i="11" s="1"/>
  <c r="T70" i="11" s="1"/>
  <c r="J71" i="11"/>
  <c r="O71" i="11" s="1"/>
  <c r="T71" i="11" s="1"/>
  <c r="J72" i="11"/>
  <c r="J73" i="11"/>
  <c r="O73" i="11" s="1"/>
  <c r="T73" i="11" s="1"/>
  <c r="J74" i="11"/>
  <c r="O74" i="11" s="1"/>
  <c r="T74" i="11" s="1"/>
  <c r="J75" i="11"/>
  <c r="O75" i="11" s="1"/>
  <c r="T75" i="11" s="1"/>
  <c r="J76" i="11"/>
  <c r="J77" i="11"/>
  <c r="O77" i="11" s="1"/>
  <c r="T77" i="11" s="1"/>
  <c r="J78" i="11"/>
  <c r="O78" i="11" s="1"/>
  <c r="T78" i="11" s="1"/>
  <c r="J79" i="11"/>
  <c r="O79" i="11" s="1"/>
  <c r="T79" i="11" s="1"/>
  <c r="J80" i="11"/>
  <c r="K77" i="11" l="1"/>
  <c r="N77" i="11"/>
  <c r="S77" i="11" s="1"/>
  <c r="K65" i="11"/>
  <c r="U65" i="11" s="1"/>
  <c r="S65" i="11"/>
  <c r="K53" i="11"/>
  <c r="U53" i="11" s="1"/>
  <c r="S53" i="11"/>
  <c r="K41" i="11"/>
  <c r="N41" i="11"/>
  <c r="S41" i="11" s="1"/>
  <c r="K25" i="11"/>
  <c r="N25" i="11"/>
  <c r="S25" i="11" s="1"/>
  <c r="K13" i="11"/>
  <c r="N13" i="11"/>
  <c r="S13" i="11" s="1"/>
  <c r="O50" i="11"/>
  <c r="T50" i="11" s="1"/>
  <c r="O42" i="11"/>
  <c r="T42" i="11" s="1"/>
  <c r="O30" i="11"/>
  <c r="T30" i="11" s="1"/>
  <c r="O26" i="11"/>
  <c r="T26" i="11" s="1"/>
  <c r="O22" i="11"/>
  <c r="T22" i="11" s="1"/>
  <c r="O18" i="11"/>
  <c r="T18" i="11" s="1"/>
  <c r="O14" i="11"/>
  <c r="T14" i="11" s="1"/>
  <c r="O10" i="11"/>
  <c r="T10" i="11" s="1"/>
  <c r="K76" i="11"/>
  <c r="N76" i="11"/>
  <c r="S76" i="11" s="1"/>
  <c r="K72" i="11"/>
  <c r="N72" i="11"/>
  <c r="S72" i="11" s="1"/>
  <c r="K68" i="11"/>
  <c r="N68" i="11"/>
  <c r="S68" i="11" s="1"/>
  <c r="K64" i="11"/>
  <c r="N64" i="11"/>
  <c r="S64" i="11" s="1"/>
  <c r="K60" i="11"/>
  <c r="U60" i="11" s="1"/>
  <c r="S60" i="11"/>
  <c r="K56" i="11"/>
  <c r="U56" i="11" s="1"/>
  <c r="S56" i="11"/>
  <c r="K52" i="11"/>
  <c r="N52" i="11"/>
  <c r="S52" i="11" s="1"/>
  <c r="K48" i="11"/>
  <c r="N48" i="11"/>
  <c r="S48" i="11" s="1"/>
  <c r="K44" i="11"/>
  <c r="U44" i="11" s="1"/>
  <c r="S44" i="11"/>
  <c r="K40" i="11"/>
  <c r="N40" i="11"/>
  <c r="S40" i="11" s="1"/>
  <c r="K36" i="11"/>
  <c r="N36" i="11"/>
  <c r="S36" i="11" s="1"/>
  <c r="K32" i="11"/>
  <c r="N32" i="11"/>
  <c r="S32" i="11" s="1"/>
  <c r="K28" i="11"/>
  <c r="N28" i="11"/>
  <c r="S28" i="11" s="1"/>
  <c r="K24" i="11"/>
  <c r="N24" i="11"/>
  <c r="S24" i="11" s="1"/>
  <c r="K20" i="11"/>
  <c r="N20" i="11"/>
  <c r="S20" i="11" s="1"/>
  <c r="K16" i="11"/>
  <c r="N16" i="11"/>
  <c r="S16" i="11" s="1"/>
  <c r="K12" i="11"/>
  <c r="N12" i="11"/>
  <c r="S12" i="11" s="1"/>
  <c r="K8" i="11"/>
  <c r="N8" i="11"/>
  <c r="S8" i="11" s="1"/>
  <c r="O43" i="11"/>
  <c r="T43" i="11" s="1"/>
  <c r="K73" i="11"/>
  <c r="N73" i="11"/>
  <c r="S73" i="11" s="1"/>
  <c r="K69" i="11"/>
  <c r="N69" i="11"/>
  <c r="S69" i="11" s="1"/>
  <c r="K57" i="11"/>
  <c r="U57" i="11" s="1"/>
  <c r="S57" i="11"/>
  <c r="K45" i="11"/>
  <c r="U45" i="11" s="1"/>
  <c r="S45" i="11"/>
  <c r="K33" i="11"/>
  <c r="N33" i="11"/>
  <c r="S33" i="11" s="1"/>
  <c r="K29" i="11"/>
  <c r="N29" i="11"/>
  <c r="S29" i="11" s="1"/>
  <c r="K17" i="11"/>
  <c r="N17" i="11"/>
  <c r="S17" i="11" s="1"/>
  <c r="K9" i="11"/>
  <c r="N9" i="11"/>
  <c r="S9" i="11" s="1"/>
  <c r="O37" i="11"/>
  <c r="T37" i="11" s="1"/>
  <c r="O33" i="11"/>
  <c r="T33" i="11" s="1"/>
  <c r="O29" i="11"/>
  <c r="T29" i="11" s="1"/>
  <c r="O25" i="11"/>
  <c r="T25" i="11" s="1"/>
  <c r="O21" i="11"/>
  <c r="T21" i="11" s="1"/>
  <c r="O17" i="11"/>
  <c r="T17" i="11" s="1"/>
  <c r="O13" i="11"/>
  <c r="T13" i="11" s="1"/>
  <c r="O9" i="11"/>
  <c r="T9" i="11" s="1"/>
  <c r="K79" i="11"/>
  <c r="N79" i="11"/>
  <c r="S79" i="11" s="1"/>
  <c r="K75" i="11"/>
  <c r="N75" i="11"/>
  <c r="S75" i="11" s="1"/>
  <c r="K71" i="11"/>
  <c r="N71" i="11"/>
  <c r="S71" i="11" s="1"/>
  <c r="K67" i="11"/>
  <c r="U67" i="11" s="1"/>
  <c r="S67" i="11"/>
  <c r="K63" i="11"/>
  <c r="U63" i="11" s="1"/>
  <c r="S63" i="11"/>
  <c r="K59" i="11"/>
  <c r="U59" i="11" s="1"/>
  <c r="S59" i="11"/>
  <c r="K55" i="11"/>
  <c r="U55" i="11" s="1"/>
  <c r="S55" i="11"/>
  <c r="K51" i="11"/>
  <c r="N51" i="11"/>
  <c r="S51" i="11" s="1"/>
  <c r="K47" i="11"/>
  <c r="U47" i="11" s="1"/>
  <c r="S47" i="11"/>
  <c r="K43" i="11"/>
  <c r="N43" i="11"/>
  <c r="S43" i="11" s="1"/>
  <c r="K39" i="11"/>
  <c r="N39" i="11"/>
  <c r="S39" i="11" s="1"/>
  <c r="K35" i="11"/>
  <c r="N35" i="11"/>
  <c r="S35" i="11" s="1"/>
  <c r="K31" i="11"/>
  <c r="N31" i="11"/>
  <c r="S31" i="11" s="1"/>
  <c r="K27" i="11"/>
  <c r="N27" i="11"/>
  <c r="S27" i="11" s="1"/>
  <c r="K23" i="11"/>
  <c r="N23" i="11"/>
  <c r="S23" i="11" s="1"/>
  <c r="K19" i="11"/>
  <c r="N19" i="11"/>
  <c r="S19" i="11" s="1"/>
  <c r="K15" i="11"/>
  <c r="N15" i="11"/>
  <c r="S15" i="11" s="1"/>
  <c r="K11" i="11"/>
  <c r="N11" i="11"/>
  <c r="S11" i="11" s="1"/>
  <c r="K7" i="11"/>
  <c r="N7" i="11"/>
  <c r="S7" i="11" s="1"/>
  <c r="K61" i="11"/>
  <c r="U61" i="11" s="1"/>
  <c r="S61" i="11"/>
  <c r="K49" i="11"/>
  <c r="N49" i="11"/>
  <c r="S49" i="11" s="1"/>
  <c r="K37" i="11"/>
  <c r="N37" i="11"/>
  <c r="S37" i="11" s="1"/>
  <c r="K21" i="11"/>
  <c r="N21" i="11"/>
  <c r="S21" i="11" s="1"/>
  <c r="O76" i="11"/>
  <c r="T76" i="11" s="1"/>
  <c r="O72" i="11"/>
  <c r="T72" i="11" s="1"/>
  <c r="O68" i="11"/>
  <c r="T68" i="11" s="1"/>
  <c r="K78" i="11"/>
  <c r="N78" i="11"/>
  <c r="S78" i="11" s="1"/>
  <c r="K74" i="11"/>
  <c r="N74" i="11"/>
  <c r="S74" i="11" s="1"/>
  <c r="K70" i="11"/>
  <c r="N70" i="11"/>
  <c r="S70" i="11" s="1"/>
  <c r="K66" i="11"/>
  <c r="U66" i="11" s="1"/>
  <c r="S66" i="11"/>
  <c r="K62" i="11"/>
  <c r="U62" i="11" s="1"/>
  <c r="S62" i="11"/>
  <c r="K58" i="11"/>
  <c r="U58" i="11" s="1"/>
  <c r="S58" i="11"/>
  <c r="K54" i="11"/>
  <c r="U54" i="11" s="1"/>
  <c r="S54" i="11"/>
  <c r="K50" i="11"/>
  <c r="N50" i="11"/>
  <c r="S50" i="11" s="1"/>
  <c r="K46" i="11"/>
  <c r="U46" i="11" s="1"/>
  <c r="S46" i="11"/>
  <c r="K42" i="11"/>
  <c r="N42" i="11"/>
  <c r="S42" i="11" s="1"/>
  <c r="K38" i="11"/>
  <c r="U38" i="11" s="1"/>
  <c r="S38" i="11"/>
  <c r="K34" i="11"/>
  <c r="N34" i="11"/>
  <c r="S34" i="11" s="1"/>
  <c r="K30" i="11"/>
  <c r="N30" i="11"/>
  <c r="S30" i="11" s="1"/>
  <c r="K26" i="11"/>
  <c r="N26" i="11"/>
  <c r="S26" i="11" s="1"/>
  <c r="K22" i="11"/>
  <c r="N22" i="11"/>
  <c r="S22" i="11" s="1"/>
  <c r="K18" i="11"/>
  <c r="N18" i="11"/>
  <c r="S18" i="11" s="1"/>
  <c r="K14" i="11"/>
  <c r="N14" i="11"/>
  <c r="S14" i="11" s="1"/>
  <c r="K10" i="11"/>
  <c r="N10" i="11"/>
  <c r="S10" i="11" s="1"/>
  <c r="O80" i="11"/>
  <c r="K80" i="11"/>
  <c r="N80" i="11"/>
  <c r="H8" i="4"/>
  <c r="J8" i="4" s="1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H16" i="4"/>
  <c r="J16" i="4" s="1"/>
  <c r="H17" i="4"/>
  <c r="J17" i="4" s="1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H34" i="4"/>
  <c r="J34" i="4" s="1"/>
  <c r="H35" i="4"/>
  <c r="J35" i="4" s="1"/>
  <c r="H36" i="4"/>
  <c r="J36" i="4" s="1"/>
  <c r="H37" i="4"/>
  <c r="J37" i="4" s="1"/>
  <c r="H38" i="4"/>
  <c r="J38" i="4" s="1"/>
  <c r="H39" i="4"/>
  <c r="J39" i="4" s="1"/>
  <c r="H40" i="4"/>
  <c r="J40" i="4" s="1"/>
  <c r="H41" i="4"/>
  <c r="J41" i="4" s="1"/>
  <c r="H42" i="4"/>
  <c r="J42" i="4" s="1"/>
  <c r="H43" i="4"/>
  <c r="J43" i="4" s="1"/>
  <c r="H44" i="4"/>
  <c r="J44" i="4" s="1"/>
  <c r="H45" i="4"/>
  <c r="J45" i="4" s="1"/>
  <c r="H46" i="4"/>
  <c r="J46" i="4" s="1"/>
  <c r="H47" i="4"/>
  <c r="J47" i="4" s="1"/>
  <c r="H48" i="4"/>
  <c r="J48" i="4" s="1"/>
  <c r="H49" i="4"/>
  <c r="J49" i="4" s="1"/>
  <c r="H50" i="4"/>
  <c r="J50" i="4" s="1"/>
  <c r="H51" i="4"/>
  <c r="J51" i="4" s="1"/>
  <c r="H52" i="4"/>
  <c r="J52" i="4" s="1"/>
  <c r="H53" i="4"/>
  <c r="J53" i="4" s="1"/>
  <c r="H54" i="4"/>
  <c r="J54" i="4" s="1"/>
  <c r="H55" i="4"/>
  <c r="J55" i="4" s="1"/>
  <c r="H56" i="4"/>
  <c r="J56" i="4" s="1"/>
  <c r="H57" i="4"/>
  <c r="J57" i="4" s="1"/>
  <c r="H58" i="4"/>
  <c r="J58" i="4" s="1"/>
  <c r="H59" i="4"/>
  <c r="J59" i="4" s="1"/>
  <c r="H60" i="4"/>
  <c r="J60" i="4" s="1"/>
  <c r="H61" i="4"/>
  <c r="J61" i="4" s="1"/>
  <c r="H62" i="4"/>
  <c r="J62" i="4" s="1"/>
  <c r="H63" i="4"/>
  <c r="J63" i="4" s="1"/>
  <c r="H64" i="4"/>
  <c r="J64" i="4" s="1"/>
  <c r="H65" i="4"/>
  <c r="J65" i="4" s="1"/>
  <c r="H66" i="4"/>
  <c r="J66" i="4" s="1"/>
  <c r="H67" i="4"/>
  <c r="J67" i="4" s="1"/>
  <c r="H68" i="4"/>
  <c r="J68" i="4" s="1"/>
  <c r="H69" i="4"/>
  <c r="J69" i="4" s="1"/>
  <c r="H70" i="4"/>
  <c r="J70" i="4" s="1"/>
  <c r="H71" i="4"/>
  <c r="J71" i="4" s="1"/>
  <c r="H72" i="4"/>
  <c r="J72" i="4" s="1"/>
  <c r="H73" i="4"/>
  <c r="J73" i="4" s="1"/>
  <c r="H74" i="4"/>
  <c r="J74" i="4" s="1"/>
  <c r="H75" i="4"/>
  <c r="J75" i="4" s="1"/>
  <c r="H76" i="4"/>
  <c r="J76" i="4" s="1"/>
  <c r="H77" i="4"/>
  <c r="J77" i="4" s="1"/>
  <c r="H78" i="4"/>
  <c r="J78" i="4" s="1"/>
  <c r="H79" i="4"/>
  <c r="J79" i="4" s="1"/>
  <c r="H80" i="4"/>
  <c r="J80" i="4" s="1"/>
  <c r="H7" i="4"/>
  <c r="E64" i="4"/>
  <c r="L64" i="4" s="1"/>
  <c r="G81" i="4"/>
  <c r="I10" i="4" l="1"/>
  <c r="K10" i="4" s="1"/>
  <c r="F64" i="4"/>
  <c r="I8" i="4"/>
  <c r="K8" i="4" s="1"/>
  <c r="I12" i="4"/>
  <c r="K12" i="4" s="1"/>
  <c r="I78" i="4"/>
  <c r="K78" i="4" s="1"/>
  <c r="I76" i="4"/>
  <c r="K76" i="4" s="1"/>
  <c r="I74" i="4"/>
  <c r="K74" i="4" s="1"/>
  <c r="I72" i="4"/>
  <c r="K72" i="4" s="1"/>
  <c r="I70" i="4"/>
  <c r="K70" i="4" s="1"/>
  <c r="I68" i="4"/>
  <c r="K68" i="4" s="1"/>
  <c r="I66" i="4"/>
  <c r="K66" i="4" s="1"/>
  <c r="I64" i="4"/>
  <c r="N64" i="4" s="1"/>
  <c r="S64" i="4" s="1"/>
  <c r="I62" i="4"/>
  <c r="K62" i="4" s="1"/>
  <c r="I60" i="4"/>
  <c r="K60" i="4" s="1"/>
  <c r="I58" i="4"/>
  <c r="K58" i="4" s="1"/>
  <c r="I56" i="4"/>
  <c r="K56" i="4" s="1"/>
  <c r="I54" i="4"/>
  <c r="K54" i="4" s="1"/>
  <c r="I52" i="4"/>
  <c r="K52" i="4" s="1"/>
  <c r="I50" i="4"/>
  <c r="K50" i="4" s="1"/>
  <c r="I48" i="4"/>
  <c r="K48" i="4" s="1"/>
  <c r="I46" i="4"/>
  <c r="K46" i="4" s="1"/>
  <c r="I44" i="4"/>
  <c r="K44" i="4" s="1"/>
  <c r="I42" i="4"/>
  <c r="K42" i="4" s="1"/>
  <c r="I40" i="4"/>
  <c r="K40" i="4" s="1"/>
  <c r="I38" i="4"/>
  <c r="K38" i="4" s="1"/>
  <c r="I36" i="4"/>
  <c r="K36" i="4" s="1"/>
  <c r="I34" i="4"/>
  <c r="K34" i="4" s="1"/>
  <c r="I32" i="4"/>
  <c r="K32" i="4" s="1"/>
  <c r="I30" i="4"/>
  <c r="K30" i="4" s="1"/>
  <c r="I28" i="4"/>
  <c r="K28" i="4" s="1"/>
  <c r="I26" i="4"/>
  <c r="K26" i="4" s="1"/>
  <c r="I24" i="4"/>
  <c r="K24" i="4" s="1"/>
  <c r="I22" i="4"/>
  <c r="K22" i="4" s="1"/>
  <c r="I20" i="4"/>
  <c r="K20" i="4" s="1"/>
  <c r="I18" i="4"/>
  <c r="K18" i="4" s="1"/>
  <c r="I16" i="4"/>
  <c r="K16" i="4" s="1"/>
  <c r="I14" i="4"/>
  <c r="K14" i="4" s="1"/>
  <c r="O64" i="4"/>
  <c r="T64" i="4" s="1"/>
  <c r="I79" i="4"/>
  <c r="K79" i="4" s="1"/>
  <c r="I77" i="4"/>
  <c r="K77" i="4" s="1"/>
  <c r="I75" i="4"/>
  <c r="K75" i="4" s="1"/>
  <c r="I73" i="4"/>
  <c r="K73" i="4" s="1"/>
  <c r="I71" i="4"/>
  <c r="K71" i="4" s="1"/>
  <c r="I69" i="4"/>
  <c r="K69" i="4" s="1"/>
  <c r="I67" i="4"/>
  <c r="K67" i="4" s="1"/>
  <c r="I65" i="4"/>
  <c r="K65" i="4" s="1"/>
  <c r="I63" i="4"/>
  <c r="K63" i="4" s="1"/>
  <c r="I61" i="4"/>
  <c r="K61" i="4" s="1"/>
  <c r="I59" i="4"/>
  <c r="K59" i="4" s="1"/>
  <c r="I57" i="4"/>
  <c r="K57" i="4" s="1"/>
  <c r="I55" i="4"/>
  <c r="K55" i="4" s="1"/>
  <c r="I53" i="4"/>
  <c r="K53" i="4" s="1"/>
  <c r="I51" i="4"/>
  <c r="K51" i="4" s="1"/>
  <c r="I49" i="4"/>
  <c r="K49" i="4" s="1"/>
  <c r="I47" i="4"/>
  <c r="K47" i="4" s="1"/>
  <c r="I45" i="4"/>
  <c r="K45" i="4" s="1"/>
  <c r="I43" i="4"/>
  <c r="K43" i="4" s="1"/>
  <c r="I41" i="4"/>
  <c r="K41" i="4" s="1"/>
  <c r="I39" i="4"/>
  <c r="K39" i="4" s="1"/>
  <c r="I37" i="4"/>
  <c r="K37" i="4" s="1"/>
  <c r="I35" i="4"/>
  <c r="K35" i="4" s="1"/>
  <c r="I33" i="4"/>
  <c r="K33" i="4" s="1"/>
  <c r="I31" i="4"/>
  <c r="K31" i="4" s="1"/>
  <c r="I29" i="4"/>
  <c r="K29" i="4" s="1"/>
  <c r="I27" i="4"/>
  <c r="K27" i="4" s="1"/>
  <c r="I25" i="4"/>
  <c r="K25" i="4" s="1"/>
  <c r="I23" i="4"/>
  <c r="K23" i="4" s="1"/>
  <c r="I21" i="4"/>
  <c r="K21" i="4" s="1"/>
  <c r="I19" i="4"/>
  <c r="K19" i="4" s="1"/>
  <c r="I17" i="4"/>
  <c r="K17" i="4" s="1"/>
  <c r="I15" i="4"/>
  <c r="K15" i="4" s="1"/>
  <c r="I13" i="4"/>
  <c r="K13" i="4" s="1"/>
  <c r="I11" i="4"/>
  <c r="K11" i="4" s="1"/>
  <c r="I9" i="4"/>
  <c r="K9" i="4" s="1"/>
  <c r="M64" i="4"/>
  <c r="I80" i="4"/>
  <c r="K80" i="4" s="1"/>
  <c r="I7" i="4"/>
  <c r="J7" i="4"/>
  <c r="P64" i="4" l="1"/>
  <c r="K64" i="4"/>
  <c r="K7" i="4"/>
  <c r="R64" i="4"/>
  <c r="H60" i="27"/>
  <c r="H51" i="27"/>
  <c r="H35" i="27"/>
  <c r="H33" i="27"/>
  <c r="H32" i="27"/>
  <c r="H31" i="27"/>
  <c r="H15" i="27"/>
  <c r="E51" i="27"/>
  <c r="F51" i="27" s="1"/>
  <c r="U64" i="4" l="1"/>
  <c r="Q64" i="4" s="1"/>
  <c r="I60" i="27"/>
  <c r="J60" i="27"/>
  <c r="I51" i="27"/>
  <c r="J51" i="27"/>
  <c r="I35" i="27"/>
  <c r="J35" i="27"/>
  <c r="I33" i="27"/>
  <c r="J33" i="27"/>
  <c r="I32" i="27"/>
  <c r="J32" i="27"/>
  <c r="I31" i="27"/>
  <c r="J31" i="27"/>
  <c r="I15" i="27"/>
  <c r="J15" i="27"/>
  <c r="K33" i="27" l="1"/>
  <c r="K51" i="27"/>
  <c r="K32" i="27"/>
  <c r="K35" i="27"/>
  <c r="K15" i="27"/>
  <c r="K31" i="27"/>
  <c r="K60" i="27"/>
  <c r="G42" i="3" l="1"/>
  <c r="G43" i="3"/>
  <c r="G45" i="3"/>
  <c r="G48" i="3"/>
  <c r="G50" i="3"/>
  <c r="G51" i="3"/>
  <c r="G80" i="3"/>
  <c r="G24" i="3"/>
  <c r="G25" i="3"/>
  <c r="G26" i="3"/>
  <c r="G27" i="3"/>
  <c r="G28" i="3"/>
  <c r="G29" i="3"/>
  <c r="G30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N68" i="3" l="1"/>
  <c r="S68" i="3" s="1"/>
  <c r="N63" i="3"/>
  <c r="O63" i="3" s="1"/>
  <c r="N61" i="3"/>
  <c r="S61" i="3" s="1"/>
  <c r="N60" i="3"/>
  <c r="S60" i="3" s="1"/>
  <c r="N59" i="3"/>
  <c r="O59" i="3" s="1"/>
  <c r="N57" i="3"/>
  <c r="S57" i="3" s="1"/>
  <c r="N56" i="3"/>
  <c r="S56" i="3" s="1"/>
  <c r="N55" i="3"/>
  <c r="S55" i="3" s="1"/>
  <c r="N40" i="3"/>
  <c r="S40" i="3" s="1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35" i="3"/>
  <c r="J31" i="3"/>
  <c r="J29" i="3"/>
  <c r="J25" i="3"/>
  <c r="J23" i="3"/>
  <c r="J19" i="3"/>
  <c r="J15" i="3"/>
  <c r="J13" i="3"/>
  <c r="J9" i="3"/>
  <c r="J7" i="3"/>
  <c r="O55" i="3" l="1"/>
  <c r="O61" i="3"/>
  <c r="T61" i="3" s="1"/>
  <c r="S63" i="3"/>
  <c r="T63" i="3"/>
  <c r="T59" i="3"/>
  <c r="S59" i="3"/>
  <c r="O57" i="3"/>
  <c r="T57" i="3" s="1"/>
  <c r="P40" i="3"/>
  <c r="P56" i="3"/>
  <c r="P60" i="3"/>
  <c r="P68" i="3"/>
  <c r="O40" i="3"/>
  <c r="O56" i="3"/>
  <c r="O60" i="3"/>
  <c r="T60" i="3" s="1"/>
  <c r="O68" i="3"/>
  <c r="T68" i="3" s="1"/>
  <c r="P55" i="3"/>
  <c r="P57" i="3"/>
  <c r="P59" i="3"/>
  <c r="Q59" i="3" s="1"/>
  <c r="P61" i="3"/>
  <c r="P63" i="3"/>
  <c r="Q63" i="3" s="1"/>
  <c r="K11" i="3"/>
  <c r="K17" i="3"/>
  <c r="K21" i="3"/>
  <c r="K27" i="3"/>
  <c r="K33" i="3"/>
  <c r="J45" i="3"/>
  <c r="K45" i="3"/>
  <c r="J11" i="3"/>
  <c r="J17" i="3"/>
  <c r="J21" i="3"/>
  <c r="J27" i="3"/>
  <c r="J33" i="3"/>
  <c r="J38" i="3"/>
  <c r="K38" i="3"/>
  <c r="J42" i="3"/>
  <c r="K42" i="3"/>
  <c r="J46" i="3"/>
  <c r="K46" i="3"/>
  <c r="K50" i="3"/>
  <c r="J50" i="3"/>
  <c r="K9" i="3"/>
  <c r="L9" i="3" s="1"/>
  <c r="K13" i="3"/>
  <c r="L13" i="3" s="1"/>
  <c r="K23" i="3"/>
  <c r="L23" i="3" s="1"/>
  <c r="K31" i="3"/>
  <c r="L31" i="3" s="1"/>
  <c r="K35" i="3"/>
  <c r="L35" i="3" s="1"/>
  <c r="K41" i="3"/>
  <c r="J41" i="3"/>
  <c r="K10" i="3"/>
  <c r="K16" i="3"/>
  <c r="K20" i="3"/>
  <c r="K24" i="3"/>
  <c r="K28" i="3"/>
  <c r="K30" i="3"/>
  <c r="K32" i="3"/>
  <c r="K34" i="3"/>
  <c r="K36" i="3"/>
  <c r="K39" i="3"/>
  <c r="J39" i="3"/>
  <c r="K43" i="3"/>
  <c r="J43" i="3"/>
  <c r="J47" i="3"/>
  <c r="K47" i="3"/>
  <c r="J51" i="3"/>
  <c r="K51" i="3"/>
  <c r="K7" i="3"/>
  <c r="L7" i="3" s="1"/>
  <c r="K15" i="3"/>
  <c r="L15" i="3" s="1"/>
  <c r="K19" i="3"/>
  <c r="L19" i="3" s="1"/>
  <c r="K25" i="3"/>
  <c r="L25" i="3" s="1"/>
  <c r="K29" i="3"/>
  <c r="L29" i="3" s="1"/>
  <c r="K37" i="3"/>
  <c r="J37" i="3"/>
  <c r="J49" i="3"/>
  <c r="K49" i="3"/>
  <c r="K8" i="3"/>
  <c r="K12" i="3"/>
  <c r="K14" i="3"/>
  <c r="K18" i="3"/>
  <c r="K22" i="3"/>
  <c r="K26" i="3"/>
  <c r="J8" i="3"/>
  <c r="J10" i="3"/>
  <c r="J12" i="3"/>
  <c r="J14" i="3"/>
  <c r="J16" i="3"/>
  <c r="J18" i="3"/>
  <c r="J20" i="3"/>
  <c r="J22" i="3"/>
  <c r="J24" i="3"/>
  <c r="J26" i="3"/>
  <c r="J28" i="3"/>
  <c r="J30" i="3"/>
  <c r="J32" i="3"/>
  <c r="J34" i="3"/>
  <c r="J36" i="3"/>
  <c r="J40" i="3"/>
  <c r="K40" i="3"/>
  <c r="U40" i="3" s="1"/>
  <c r="J44" i="3"/>
  <c r="K44" i="3"/>
  <c r="J48" i="3"/>
  <c r="K48" i="3"/>
  <c r="J52" i="3"/>
  <c r="J53" i="3"/>
  <c r="J55" i="3"/>
  <c r="J56" i="3"/>
  <c r="K52" i="3"/>
  <c r="K53" i="3"/>
  <c r="K54" i="3"/>
  <c r="K55" i="3"/>
  <c r="K56" i="3"/>
  <c r="K57" i="3"/>
  <c r="K58" i="3"/>
  <c r="L58" i="3" s="1"/>
  <c r="K59" i="3"/>
  <c r="K60" i="3"/>
  <c r="K61" i="3"/>
  <c r="K62" i="3"/>
  <c r="L62" i="3" s="1"/>
  <c r="K63" i="3"/>
  <c r="U63" i="3" s="1"/>
  <c r="K64" i="3"/>
  <c r="L64" i="3" s="1"/>
  <c r="K65" i="3"/>
  <c r="L65" i="3" s="1"/>
  <c r="K66" i="3"/>
  <c r="L66" i="3" s="1"/>
  <c r="K67" i="3"/>
  <c r="L67" i="3" s="1"/>
  <c r="K68" i="3"/>
  <c r="K69" i="3"/>
  <c r="L69" i="3" s="1"/>
  <c r="K70" i="3"/>
  <c r="L70" i="3" s="1"/>
  <c r="K71" i="3"/>
  <c r="L71" i="3" s="1"/>
  <c r="K72" i="3"/>
  <c r="L72" i="3" s="1"/>
  <c r="K73" i="3"/>
  <c r="L73" i="3" s="1"/>
  <c r="K74" i="3"/>
  <c r="L74" i="3" s="1"/>
  <c r="K75" i="3"/>
  <c r="L75" i="3" s="1"/>
  <c r="K76" i="3"/>
  <c r="L76" i="3" s="1"/>
  <c r="K77" i="3"/>
  <c r="L77" i="3" s="1"/>
  <c r="K78" i="3"/>
  <c r="L78" i="3" s="1"/>
  <c r="K79" i="3"/>
  <c r="L79" i="3" s="1"/>
  <c r="K80" i="3"/>
  <c r="L80" i="3" s="1"/>
  <c r="J54" i="3"/>
  <c r="L18" i="3" l="1"/>
  <c r="Q56" i="3"/>
  <c r="Q61" i="3"/>
  <c r="L36" i="3"/>
  <c r="L28" i="3"/>
  <c r="L10" i="3"/>
  <c r="L34" i="3"/>
  <c r="L26" i="3"/>
  <c r="Q57" i="3"/>
  <c r="L24" i="3"/>
  <c r="L43" i="3"/>
  <c r="Q55" i="3"/>
  <c r="U59" i="3"/>
  <c r="L16" i="3"/>
  <c r="L33" i="3"/>
  <c r="L11" i="3"/>
  <c r="L30" i="3"/>
  <c r="L46" i="3"/>
  <c r="U56" i="3"/>
  <c r="Q68" i="3"/>
  <c r="L8" i="3"/>
  <c r="L22" i="3"/>
  <c r="L37" i="3"/>
  <c r="Q40" i="3"/>
  <c r="Q60" i="3"/>
  <c r="U55" i="3"/>
  <c r="L32" i="3"/>
  <c r="L49" i="3"/>
  <c r="L38" i="3"/>
  <c r="L17" i="3"/>
  <c r="L48" i="3"/>
  <c r="T40" i="3"/>
  <c r="L51" i="3"/>
  <c r="L41" i="3"/>
  <c r="L50" i="3"/>
  <c r="L27" i="3"/>
  <c r="L61" i="3"/>
  <c r="U61" i="3"/>
  <c r="L57" i="3"/>
  <c r="U57" i="3"/>
  <c r="L53" i="3"/>
  <c r="L40" i="3"/>
  <c r="L14" i="3"/>
  <c r="L47" i="3"/>
  <c r="L39" i="3"/>
  <c r="L42" i="3"/>
  <c r="L45" i="3"/>
  <c r="L68" i="3"/>
  <c r="U68" i="3"/>
  <c r="L60" i="3"/>
  <c r="U60" i="3"/>
  <c r="L52" i="3"/>
  <c r="L44" i="3"/>
  <c r="L20" i="3"/>
  <c r="L12" i="3"/>
  <c r="L21" i="3"/>
  <c r="L55" i="3"/>
  <c r="T55" i="3"/>
  <c r="L54" i="3"/>
  <c r="L56" i="3"/>
  <c r="T56" i="3"/>
  <c r="L63" i="3"/>
  <c r="V63" i="3" s="1"/>
  <c r="R63" i="3" s="1"/>
  <c r="L59" i="3"/>
  <c r="V59" i="3" s="1"/>
  <c r="V56" i="3" l="1"/>
  <c r="R56" i="3" s="1"/>
  <c r="V68" i="3"/>
  <c r="R68" i="3" s="1"/>
  <c r="V60" i="3"/>
  <c r="R60" i="3" s="1"/>
  <c r="R59" i="3"/>
  <c r="V61" i="3"/>
  <c r="R61" i="3" s="1"/>
  <c r="V55" i="3"/>
  <c r="R55" i="3" s="1"/>
  <c r="V57" i="3"/>
  <c r="R57" i="3" s="1"/>
  <c r="V40" i="3"/>
  <c r="R40" i="3" s="1"/>
  <c r="H81" i="3" l="1"/>
  <c r="G81" i="27" l="1"/>
  <c r="M8" i="27" l="1"/>
  <c r="N8" i="27"/>
  <c r="M9" i="27"/>
  <c r="N9" i="27"/>
  <c r="M10" i="27"/>
  <c r="N10" i="27"/>
  <c r="M11" i="27"/>
  <c r="N11" i="27"/>
  <c r="M12" i="27"/>
  <c r="N12" i="27"/>
  <c r="M13" i="27"/>
  <c r="N13" i="27"/>
  <c r="M14" i="27"/>
  <c r="N14" i="27"/>
  <c r="M16" i="27"/>
  <c r="N16" i="27"/>
  <c r="M17" i="27"/>
  <c r="N17" i="27"/>
  <c r="M18" i="27"/>
  <c r="N18" i="27"/>
  <c r="M19" i="27"/>
  <c r="N19" i="27"/>
  <c r="M20" i="27"/>
  <c r="N20" i="27"/>
  <c r="M21" i="27"/>
  <c r="N21" i="27"/>
  <c r="M22" i="27"/>
  <c r="N22" i="27"/>
  <c r="M23" i="27"/>
  <c r="N23" i="27"/>
  <c r="M24" i="27"/>
  <c r="N24" i="27"/>
  <c r="M25" i="27"/>
  <c r="N25" i="27"/>
  <c r="M26" i="27"/>
  <c r="N26" i="27"/>
  <c r="M27" i="27"/>
  <c r="N27" i="27"/>
  <c r="M28" i="27"/>
  <c r="N28" i="27"/>
  <c r="M29" i="27"/>
  <c r="N29" i="27"/>
  <c r="M30" i="27"/>
  <c r="N30" i="27"/>
  <c r="M34" i="27"/>
  <c r="N34" i="27"/>
  <c r="M36" i="27"/>
  <c r="N36" i="27"/>
  <c r="M37" i="27"/>
  <c r="N37" i="27"/>
  <c r="M38" i="27"/>
  <c r="N38" i="27"/>
  <c r="M39" i="27"/>
  <c r="N39" i="27"/>
  <c r="M41" i="27"/>
  <c r="N41" i="27"/>
  <c r="M42" i="27"/>
  <c r="N42" i="27"/>
  <c r="M43" i="27"/>
  <c r="N43" i="27"/>
  <c r="M44" i="27"/>
  <c r="N44" i="27"/>
  <c r="M45" i="27"/>
  <c r="N45" i="27"/>
  <c r="M46" i="27"/>
  <c r="N46" i="27"/>
  <c r="M47" i="27"/>
  <c r="N47" i="27"/>
  <c r="M48" i="27"/>
  <c r="N48" i="27"/>
  <c r="M49" i="27"/>
  <c r="N49" i="27"/>
  <c r="M50" i="27"/>
  <c r="N50" i="27"/>
  <c r="M53" i="27"/>
  <c r="N53" i="27"/>
  <c r="M54" i="27"/>
  <c r="N54" i="27"/>
  <c r="M55" i="27"/>
  <c r="N55" i="27"/>
  <c r="M56" i="27"/>
  <c r="N56" i="27"/>
  <c r="M57" i="27"/>
  <c r="N57" i="27"/>
  <c r="M58" i="27"/>
  <c r="N58" i="27"/>
  <c r="M59" i="27"/>
  <c r="N59" i="27"/>
  <c r="M61" i="27"/>
  <c r="N61" i="27"/>
  <c r="M62" i="27"/>
  <c r="N62" i="27"/>
  <c r="M63" i="27"/>
  <c r="N63" i="27"/>
  <c r="M64" i="27"/>
  <c r="N64" i="27"/>
  <c r="M65" i="27"/>
  <c r="N65" i="27"/>
  <c r="M66" i="27"/>
  <c r="N66" i="27"/>
  <c r="M67" i="27"/>
  <c r="N67" i="27"/>
  <c r="M68" i="27"/>
  <c r="N68" i="27"/>
  <c r="M69" i="27"/>
  <c r="N69" i="27"/>
  <c r="M70" i="27"/>
  <c r="N70" i="27"/>
  <c r="M71" i="27"/>
  <c r="N71" i="27"/>
  <c r="M72" i="27"/>
  <c r="N72" i="27"/>
  <c r="M73" i="27"/>
  <c r="N73" i="27"/>
  <c r="M75" i="27"/>
  <c r="N75" i="27"/>
  <c r="M76" i="27"/>
  <c r="N76" i="27"/>
  <c r="M77" i="27"/>
  <c r="N77" i="27"/>
  <c r="M78" i="27"/>
  <c r="N78" i="27"/>
  <c r="M79" i="27"/>
  <c r="N79" i="27"/>
  <c r="M80" i="27"/>
  <c r="N80" i="27"/>
  <c r="N7" i="27"/>
  <c r="M7" i="27"/>
  <c r="L7" i="27"/>
  <c r="J8" i="27"/>
  <c r="O8" i="27" s="1"/>
  <c r="J9" i="27"/>
  <c r="O9" i="27" s="1"/>
  <c r="J10" i="27"/>
  <c r="O10" i="27" s="1"/>
  <c r="J11" i="27"/>
  <c r="K11" i="27" s="1"/>
  <c r="J12" i="27"/>
  <c r="O12" i="27" s="1"/>
  <c r="J13" i="27"/>
  <c r="O13" i="27" s="1"/>
  <c r="J14" i="27"/>
  <c r="O14" i="27" s="1"/>
  <c r="J16" i="27"/>
  <c r="O16" i="27" s="1"/>
  <c r="J17" i="27"/>
  <c r="O17" i="27" s="1"/>
  <c r="J18" i="27"/>
  <c r="O18" i="27" s="1"/>
  <c r="J19" i="27"/>
  <c r="K19" i="27" s="1"/>
  <c r="J20" i="27"/>
  <c r="O20" i="27" s="1"/>
  <c r="J21" i="27"/>
  <c r="O21" i="27" s="1"/>
  <c r="J22" i="27"/>
  <c r="O22" i="27" s="1"/>
  <c r="J23" i="27"/>
  <c r="K23" i="27" s="1"/>
  <c r="J24" i="27"/>
  <c r="O24" i="27" s="1"/>
  <c r="J25" i="27"/>
  <c r="O25" i="27" s="1"/>
  <c r="J26" i="27"/>
  <c r="O26" i="27" s="1"/>
  <c r="J27" i="27"/>
  <c r="K27" i="27" s="1"/>
  <c r="J28" i="27"/>
  <c r="O28" i="27" s="1"/>
  <c r="J29" i="27"/>
  <c r="O29" i="27" s="1"/>
  <c r="J30" i="27"/>
  <c r="O30" i="27" s="1"/>
  <c r="J34" i="27"/>
  <c r="K34" i="27" s="1"/>
  <c r="J36" i="27"/>
  <c r="O36" i="27" s="1"/>
  <c r="J37" i="27"/>
  <c r="O37" i="27" s="1"/>
  <c r="J38" i="27"/>
  <c r="K38" i="27" s="1"/>
  <c r="J39" i="27"/>
  <c r="K39" i="27" s="1"/>
  <c r="K40" i="27"/>
  <c r="J41" i="27"/>
  <c r="O41" i="27" s="1"/>
  <c r="J42" i="27"/>
  <c r="O42" i="27" s="1"/>
  <c r="J43" i="27"/>
  <c r="K43" i="27" s="1"/>
  <c r="J44" i="27"/>
  <c r="O44" i="27" s="1"/>
  <c r="J45" i="27"/>
  <c r="O45" i="27" s="1"/>
  <c r="J46" i="27"/>
  <c r="K46" i="27" s="1"/>
  <c r="J47" i="27"/>
  <c r="K47" i="27" s="1"/>
  <c r="J48" i="27"/>
  <c r="O48" i="27" s="1"/>
  <c r="J49" i="27"/>
  <c r="O49" i="27" s="1"/>
  <c r="J50" i="27"/>
  <c r="K50" i="27" s="1"/>
  <c r="J53" i="27"/>
  <c r="O53" i="27" s="1"/>
  <c r="J54" i="27"/>
  <c r="K54" i="27" s="1"/>
  <c r="J55" i="27"/>
  <c r="K55" i="27" s="1"/>
  <c r="J56" i="27"/>
  <c r="O56" i="27" s="1"/>
  <c r="J57" i="27"/>
  <c r="O57" i="27" s="1"/>
  <c r="J58" i="27"/>
  <c r="K58" i="27" s="1"/>
  <c r="J59" i="27"/>
  <c r="K59" i="27" s="1"/>
  <c r="J61" i="27"/>
  <c r="O61" i="27" s="1"/>
  <c r="J62" i="27"/>
  <c r="K62" i="27" s="1"/>
  <c r="J63" i="27"/>
  <c r="K63" i="27" s="1"/>
  <c r="J64" i="27"/>
  <c r="O64" i="27" s="1"/>
  <c r="J65" i="27"/>
  <c r="O65" i="27" s="1"/>
  <c r="J66" i="27"/>
  <c r="O66" i="27" s="1"/>
  <c r="J67" i="27"/>
  <c r="K67" i="27" s="1"/>
  <c r="J68" i="27"/>
  <c r="O68" i="27" s="1"/>
  <c r="J69" i="27"/>
  <c r="O69" i="27" s="1"/>
  <c r="J70" i="27"/>
  <c r="O70" i="27" s="1"/>
  <c r="J71" i="27"/>
  <c r="K71" i="27" s="1"/>
  <c r="J72" i="27"/>
  <c r="O72" i="27" s="1"/>
  <c r="J73" i="27"/>
  <c r="O73" i="27" s="1"/>
  <c r="K74" i="27"/>
  <c r="J75" i="27"/>
  <c r="K75" i="27" s="1"/>
  <c r="J76" i="27"/>
  <c r="O76" i="27" s="1"/>
  <c r="J77" i="27"/>
  <c r="O77" i="27" s="1"/>
  <c r="J78" i="27"/>
  <c r="K78" i="27" s="1"/>
  <c r="J79" i="27"/>
  <c r="K79" i="27" s="1"/>
  <c r="J80" i="27"/>
  <c r="O80" i="27" s="1"/>
  <c r="J7" i="27"/>
  <c r="O7" i="27" s="1"/>
  <c r="I81" i="27"/>
  <c r="H81" i="27"/>
  <c r="K22" i="27" l="1"/>
  <c r="K66" i="27"/>
  <c r="K80" i="27"/>
  <c r="K48" i="27"/>
  <c r="K64" i="27"/>
  <c r="K26" i="27"/>
  <c r="K18" i="27"/>
  <c r="K14" i="27"/>
  <c r="K30" i="27"/>
  <c r="O50" i="27"/>
  <c r="K76" i="27"/>
  <c r="K10" i="27"/>
  <c r="O58" i="27"/>
  <c r="O34" i="27"/>
  <c r="K56" i="27"/>
  <c r="K42" i="27"/>
  <c r="K72" i="27"/>
  <c r="K28" i="27"/>
  <c r="K20" i="27"/>
  <c r="K12" i="27"/>
  <c r="O62" i="27"/>
  <c r="O54" i="27"/>
  <c r="O46" i="27"/>
  <c r="O38" i="27"/>
  <c r="K68" i="27"/>
  <c r="K44" i="27"/>
  <c r="K36" i="27"/>
  <c r="O78" i="27"/>
  <c r="K70" i="27"/>
  <c r="K24" i="27"/>
  <c r="K16" i="27"/>
  <c r="K8" i="27"/>
  <c r="O79" i="27"/>
  <c r="O75" i="27"/>
  <c r="O71" i="27"/>
  <c r="O67" i="27"/>
  <c r="O63" i="27"/>
  <c r="O59" i="27"/>
  <c r="O55" i="27"/>
  <c r="O47" i="27"/>
  <c r="O43" i="27"/>
  <c r="O39" i="27"/>
  <c r="O27" i="27"/>
  <c r="O23" i="27"/>
  <c r="O19" i="27"/>
  <c r="O11" i="27"/>
  <c r="K77" i="27"/>
  <c r="K73" i="27"/>
  <c r="K69" i="27"/>
  <c r="K65" i="27"/>
  <c r="K61" i="27"/>
  <c r="K57" i="27"/>
  <c r="K53" i="27"/>
  <c r="K49" i="27"/>
  <c r="K45" i="27"/>
  <c r="K41" i="27"/>
  <c r="K37" i="27"/>
  <c r="K29" i="27"/>
  <c r="K25" i="27"/>
  <c r="K21" i="27"/>
  <c r="K17" i="27"/>
  <c r="K13" i="27"/>
  <c r="K9" i="27"/>
  <c r="I81" i="11"/>
  <c r="L8" i="11"/>
  <c r="P8" i="11" s="1"/>
  <c r="U8" i="11" s="1"/>
  <c r="L9" i="11"/>
  <c r="P9" i="11" s="1"/>
  <c r="U9" i="11" s="1"/>
  <c r="L10" i="11"/>
  <c r="P10" i="11" s="1"/>
  <c r="U10" i="11" s="1"/>
  <c r="L11" i="11"/>
  <c r="P11" i="11" s="1"/>
  <c r="U11" i="11" s="1"/>
  <c r="L12" i="11"/>
  <c r="P12" i="11" s="1"/>
  <c r="U12" i="11" s="1"/>
  <c r="L13" i="11"/>
  <c r="P13" i="11" s="1"/>
  <c r="U13" i="11" s="1"/>
  <c r="L14" i="11"/>
  <c r="P14" i="11" s="1"/>
  <c r="U14" i="11" s="1"/>
  <c r="L15" i="11"/>
  <c r="P15" i="11" s="1"/>
  <c r="U15" i="11" s="1"/>
  <c r="L16" i="11"/>
  <c r="P16" i="11" s="1"/>
  <c r="U16" i="11" s="1"/>
  <c r="L17" i="11"/>
  <c r="P17" i="11" s="1"/>
  <c r="U17" i="11" s="1"/>
  <c r="L18" i="11"/>
  <c r="P18" i="11" s="1"/>
  <c r="U18" i="11" s="1"/>
  <c r="L19" i="11"/>
  <c r="P19" i="11" s="1"/>
  <c r="U19" i="11" s="1"/>
  <c r="L20" i="11"/>
  <c r="P20" i="11" s="1"/>
  <c r="U20" i="11" s="1"/>
  <c r="L21" i="11"/>
  <c r="P21" i="11" s="1"/>
  <c r="U21" i="11" s="1"/>
  <c r="L22" i="11"/>
  <c r="P22" i="11" s="1"/>
  <c r="U22" i="11" s="1"/>
  <c r="L23" i="11"/>
  <c r="P23" i="11" s="1"/>
  <c r="U23" i="11" s="1"/>
  <c r="L24" i="11"/>
  <c r="P24" i="11" s="1"/>
  <c r="U24" i="11" s="1"/>
  <c r="L25" i="11"/>
  <c r="P25" i="11" s="1"/>
  <c r="U25" i="11" s="1"/>
  <c r="L26" i="11"/>
  <c r="P26" i="11" s="1"/>
  <c r="U26" i="11" s="1"/>
  <c r="L27" i="11"/>
  <c r="P27" i="11" s="1"/>
  <c r="U27" i="11" s="1"/>
  <c r="L28" i="11"/>
  <c r="P28" i="11" s="1"/>
  <c r="U28" i="11" s="1"/>
  <c r="L29" i="11"/>
  <c r="P29" i="11" s="1"/>
  <c r="U29" i="11" s="1"/>
  <c r="L30" i="11"/>
  <c r="P30" i="11" s="1"/>
  <c r="U30" i="11" s="1"/>
  <c r="L36" i="11"/>
  <c r="P36" i="11" s="1"/>
  <c r="U36" i="11" s="1"/>
  <c r="L37" i="11"/>
  <c r="P37" i="11" s="1"/>
  <c r="U37" i="11" s="1"/>
  <c r="L38" i="11"/>
  <c r="L40" i="11"/>
  <c r="P40" i="11" s="1"/>
  <c r="U40" i="11" s="1"/>
  <c r="L41" i="11"/>
  <c r="P41" i="11" s="1"/>
  <c r="U41" i="11" s="1"/>
  <c r="L44" i="11"/>
  <c r="L45" i="11"/>
  <c r="L46" i="11"/>
  <c r="L47" i="11"/>
  <c r="L48" i="11"/>
  <c r="P48" i="11" s="1"/>
  <c r="U48" i="11" s="1"/>
  <c r="L49" i="11"/>
  <c r="P49" i="11" s="1"/>
  <c r="U49" i="11" s="1"/>
  <c r="L51" i="11"/>
  <c r="P51" i="11" s="1"/>
  <c r="U51" i="11" s="1"/>
  <c r="L52" i="11"/>
  <c r="P52" i="11" s="1"/>
  <c r="U52" i="11" s="1"/>
  <c r="L53" i="11"/>
  <c r="L54" i="11"/>
  <c r="L55" i="11"/>
  <c r="L56" i="11"/>
  <c r="L57" i="11"/>
  <c r="L58" i="11"/>
  <c r="L59" i="11"/>
  <c r="L60" i="11"/>
  <c r="L61" i="11"/>
  <c r="L62" i="11"/>
  <c r="L63" i="11"/>
  <c r="L64" i="11"/>
  <c r="P64" i="11" s="1"/>
  <c r="U64" i="11" s="1"/>
  <c r="L65" i="11"/>
  <c r="L66" i="11"/>
  <c r="L67" i="11"/>
  <c r="L68" i="11"/>
  <c r="P68" i="11" s="1"/>
  <c r="U68" i="11" s="1"/>
  <c r="L69" i="11"/>
  <c r="P69" i="11" s="1"/>
  <c r="U69" i="11" s="1"/>
  <c r="L70" i="11"/>
  <c r="P70" i="11" s="1"/>
  <c r="U70" i="11" s="1"/>
  <c r="L71" i="11"/>
  <c r="P71" i="11" s="1"/>
  <c r="U71" i="11" s="1"/>
  <c r="L72" i="11"/>
  <c r="P72" i="11" s="1"/>
  <c r="U72" i="11" s="1"/>
  <c r="L73" i="11"/>
  <c r="P73" i="11" s="1"/>
  <c r="U73" i="11" s="1"/>
  <c r="L74" i="11"/>
  <c r="P74" i="11" s="1"/>
  <c r="U74" i="11" s="1"/>
  <c r="L75" i="11"/>
  <c r="P75" i="11" s="1"/>
  <c r="U75" i="11" s="1"/>
  <c r="L76" i="11"/>
  <c r="P76" i="11" s="1"/>
  <c r="U76" i="11" s="1"/>
  <c r="L77" i="11"/>
  <c r="P77" i="11" s="1"/>
  <c r="U77" i="11" s="1"/>
  <c r="L78" i="11"/>
  <c r="P78" i="11" s="1"/>
  <c r="U78" i="11" s="1"/>
  <c r="L79" i="11"/>
  <c r="P79" i="11" s="1"/>
  <c r="U79" i="11" s="1"/>
  <c r="L80" i="11"/>
  <c r="P80" i="11" s="1"/>
  <c r="L7" i="11"/>
  <c r="P7" i="11" s="1"/>
  <c r="U7" i="11" s="1"/>
  <c r="G81" i="11"/>
  <c r="J81" i="11" l="1"/>
  <c r="E31" i="27" l="1"/>
  <c r="F31" i="27" l="1"/>
  <c r="D81" i="5"/>
  <c r="C81" i="5"/>
  <c r="D81" i="27"/>
  <c r="C81" i="27"/>
  <c r="L50" i="11" l="1"/>
  <c r="P50" i="11" s="1"/>
  <c r="U50" i="11" s="1"/>
  <c r="G81" i="5" l="1"/>
  <c r="G81" i="3"/>
  <c r="L10" i="27" l="1"/>
  <c r="P10" i="27" s="1"/>
  <c r="L14" i="27"/>
  <c r="P14" i="27" s="1"/>
  <c r="L18" i="27"/>
  <c r="P18" i="27" s="1"/>
  <c r="L34" i="27"/>
  <c r="P34" i="27" s="1"/>
  <c r="L78" i="27"/>
  <c r="P78" i="27" s="1"/>
  <c r="L73" i="27"/>
  <c r="P73" i="27" s="1"/>
  <c r="L77" i="27"/>
  <c r="P77" i="27" s="1"/>
  <c r="E60" i="27"/>
  <c r="L53" i="27"/>
  <c r="P53" i="27" s="1"/>
  <c r="S41" i="27"/>
  <c r="R41" i="27"/>
  <c r="S38" i="27"/>
  <c r="R38" i="27"/>
  <c r="E35" i="27"/>
  <c r="E33" i="27"/>
  <c r="E32" i="27"/>
  <c r="L29" i="27"/>
  <c r="P29" i="27" s="1"/>
  <c r="E15" i="27"/>
  <c r="L13" i="27"/>
  <c r="P13" i="27" s="1"/>
  <c r="F32" i="27" l="1"/>
  <c r="N52" i="27"/>
  <c r="M52" i="27"/>
  <c r="O52" i="27"/>
  <c r="F33" i="27"/>
  <c r="N40" i="27"/>
  <c r="M40" i="27"/>
  <c r="O40" i="27"/>
  <c r="M74" i="27"/>
  <c r="O74" i="27"/>
  <c r="N74" i="27"/>
  <c r="F15" i="27"/>
  <c r="F35" i="27"/>
  <c r="S13" i="27"/>
  <c r="L40" i="27"/>
  <c r="F60" i="27"/>
  <c r="L41" i="27"/>
  <c r="L74" i="27"/>
  <c r="L70" i="27"/>
  <c r="P70" i="27" s="1"/>
  <c r="L66" i="27"/>
  <c r="P66" i="27" s="1"/>
  <c r="L62" i="27"/>
  <c r="P62" i="27" s="1"/>
  <c r="L58" i="27"/>
  <c r="P58" i="27" s="1"/>
  <c r="L54" i="27"/>
  <c r="P54" i="27" s="1"/>
  <c r="L50" i="27"/>
  <c r="P50" i="27" s="1"/>
  <c r="L46" i="27"/>
  <c r="P46" i="27" s="1"/>
  <c r="L42" i="27"/>
  <c r="P42" i="27" s="1"/>
  <c r="L38" i="27"/>
  <c r="L26" i="27"/>
  <c r="P26" i="27" s="1"/>
  <c r="L65" i="27"/>
  <c r="P65" i="27" s="1"/>
  <c r="L57" i="27"/>
  <c r="P57" i="27" s="1"/>
  <c r="L49" i="27"/>
  <c r="P49" i="27" s="1"/>
  <c r="L33" i="27"/>
  <c r="M33" i="27" s="1"/>
  <c r="L25" i="27"/>
  <c r="P25" i="27" s="1"/>
  <c r="L17" i="27"/>
  <c r="P17" i="27" s="1"/>
  <c r="L37" i="27"/>
  <c r="P37" i="27" s="1"/>
  <c r="L61" i="27"/>
  <c r="P61" i="27" s="1"/>
  <c r="L69" i="27"/>
  <c r="P69" i="27" s="1"/>
  <c r="L9" i="27"/>
  <c r="P9" i="27" s="1"/>
  <c r="L21" i="27"/>
  <c r="P21" i="27" s="1"/>
  <c r="L45" i="27"/>
  <c r="P45" i="27" s="1"/>
  <c r="L30" i="27"/>
  <c r="P30" i="27" s="1"/>
  <c r="L22" i="27"/>
  <c r="P22" i="27" s="1"/>
  <c r="L80" i="27"/>
  <c r="P80" i="27" s="1"/>
  <c r="L76" i="27"/>
  <c r="P76" i="27" s="1"/>
  <c r="L72" i="27"/>
  <c r="P72" i="27" s="1"/>
  <c r="L64" i="27"/>
  <c r="P64" i="27" s="1"/>
  <c r="L60" i="27"/>
  <c r="M60" i="27" s="1"/>
  <c r="L56" i="27"/>
  <c r="P56" i="27" s="1"/>
  <c r="L48" i="27"/>
  <c r="P48" i="27" s="1"/>
  <c r="L44" i="27"/>
  <c r="P44" i="27" s="1"/>
  <c r="L36" i="27"/>
  <c r="P36" i="27" s="1"/>
  <c r="L32" i="27"/>
  <c r="M32" i="27" s="1"/>
  <c r="L28" i="27"/>
  <c r="P28" i="27" s="1"/>
  <c r="L24" i="27"/>
  <c r="P24" i="27" s="1"/>
  <c r="L20" i="27"/>
  <c r="P20" i="27" s="1"/>
  <c r="L16" i="27"/>
  <c r="P16" i="27" s="1"/>
  <c r="L12" i="27"/>
  <c r="P12" i="27" s="1"/>
  <c r="L8" i="27"/>
  <c r="P8" i="27" s="1"/>
  <c r="L79" i="27"/>
  <c r="P79" i="27" s="1"/>
  <c r="L75" i="27"/>
  <c r="P75" i="27" s="1"/>
  <c r="L71" i="27"/>
  <c r="P71" i="27" s="1"/>
  <c r="L67" i="27"/>
  <c r="P67" i="27" s="1"/>
  <c r="L63" i="27"/>
  <c r="P63" i="27" s="1"/>
  <c r="L59" i="27"/>
  <c r="P59" i="27" s="1"/>
  <c r="L55" i="27"/>
  <c r="P55" i="27" s="1"/>
  <c r="L51" i="27"/>
  <c r="M51" i="27" s="1"/>
  <c r="L47" i="27"/>
  <c r="P47" i="27" s="1"/>
  <c r="L43" i="27"/>
  <c r="P43" i="27" s="1"/>
  <c r="L39" i="27"/>
  <c r="P39" i="27" s="1"/>
  <c r="L31" i="27"/>
  <c r="M31" i="27" s="1"/>
  <c r="L27" i="27"/>
  <c r="P27" i="27" s="1"/>
  <c r="L23" i="27"/>
  <c r="P23" i="27" s="1"/>
  <c r="L19" i="27"/>
  <c r="P19" i="27" s="1"/>
  <c r="L15" i="27"/>
  <c r="L11" i="27"/>
  <c r="P11" i="27" s="1"/>
  <c r="L68" i="27"/>
  <c r="P68" i="27" s="1"/>
  <c r="L52" i="27"/>
  <c r="L35" i="27"/>
  <c r="M35" i="27" s="1"/>
  <c r="N32" i="27" l="1"/>
  <c r="O32" i="27"/>
  <c r="R60" i="27"/>
  <c r="N60" i="27"/>
  <c r="O60" i="27"/>
  <c r="T60" i="27" s="1"/>
  <c r="N35" i="27"/>
  <c r="S35" i="27" s="1"/>
  <c r="O35" i="27"/>
  <c r="M15" i="27"/>
  <c r="O51" i="27"/>
  <c r="N51" i="27"/>
  <c r="O33" i="27"/>
  <c r="N33" i="27"/>
  <c r="N31" i="27"/>
  <c r="O31" i="27"/>
  <c r="T31" i="27" s="1"/>
  <c r="R31" i="27"/>
  <c r="P74" i="27"/>
  <c r="P52" i="27"/>
  <c r="P40" i="27"/>
  <c r="T38" i="27"/>
  <c r="P38" i="27"/>
  <c r="U38" i="27" s="1"/>
  <c r="T41" i="27"/>
  <c r="P41" i="27"/>
  <c r="U41" i="27" s="1"/>
  <c r="R13" i="27"/>
  <c r="S69" i="27"/>
  <c r="R69" i="27"/>
  <c r="S64" i="27"/>
  <c r="R64" i="27"/>
  <c r="S66" i="27"/>
  <c r="R66" i="27"/>
  <c r="S72" i="27"/>
  <c r="R72" i="27"/>
  <c r="S63" i="27"/>
  <c r="R63" i="27"/>
  <c r="S61" i="27"/>
  <c r="R61" i="27"/>
  <c r="R73" i="27"/>
  <c r="S67" i="27"/>
  <c r="R67" i="27"/>
  <c r="S71" i="27"/>
  <c r="R71" i="27"/>
  <c r="S70" i="27"/>
  <c r="R70" i="27"/>
  <c r="S65" i="27"/>
  <c r="R65" i="27"/>
  <c r="S62" i="27"/>
  <c r="R62" i="27"/>
  <c r="R40" i="27"/>
  <c r="T14" i="27"/>
  <c r="S43" i="27"/>
  <c r="R18" i="27"/>
  <c r="T62" i="27"/>
  <c r="S68" i="27"/>
  <c r="U68" i="27"/>
  <c r="S19" i="27"/>
  <c r="S12" i="27"/>
  <c r="S30" i="27"/>
  <c r="T42" i="27"/>
  <c r="T10" i="27"/>
  <c r="R53" i="27"/>
  <c r="R29" i="27"/>
  <c r="S11" i="27"/>
  <c r="S36" i="27"/>
  <c r="S37" i="27"/>
  <c r="S50" i="27"/>
  <c r="T66" i="27"/>
  <c r="R78" i="27"/>
  <c r="T34" i="27"/>
  <c r="S23" i="27"/>
  <c r="S16" i="27"/>
  <c r="T65" i="27"/>
  <c r="S8" i="27"/>
  <c r="S21" i="27"/>
  <c r="T69" i="27"/>
  <c r="R77" i="27"/>
  <c r="L81" i="27"/>
  <c r="R14" i="27"/>
  <c r="R43" i="27"/>
  <c r="S9" i="27"/>
  <c r="R68" i="27"/>
  <c r="S18" i="27"/>
  <c r="R10" i="27"/>
  <c r="R34" i="27"/>
  <c r="S42" i="27"/>
  <c r="K7" i="27"/>
  <c r="R42" i="27"/>
  <c r="S29" i="27"/>
  <c r="P51" i="27" l="1"/>
  <c r="P33" i="27"/>
  <c r="P60" i="27"/>
  <c r="U60" i="27" s="1"/>
  <c r="S60" i="27"/>
  <c r="P31" i="27"/>
  <c r="U31" i="27" s="1"/>
  <c r="S31" i="27"/>
  <c r="P35" i="27"/>
  <c r="U35" i="27" s="1"/>
  <c r="O15" i="27"/>
  <c r="N15" i="27"/>
  <c r="P32" i="27"/>
  <c r="Q38" i="27"/>
  <c r="Q41" i="27"/>
  <c r="R26" i="27"/>
  <c r="R7" i="27"/>
  <c r="T67" i="27"/>
  <c r="T72" i="27"/>
  <c r="S40" i="27"/>
  <c r="T13" i="27"/>
  <c r="T37" i="27"/>
  <c r="P7" i="27"/>
  <c r="T64" i="27"/>
  <c r="T61" i="27"/>
  <c r="T71" i="27"/>
  <c r="R49" i="27"/>
  <c r="R9" i="27"/>
  <c r="T70" i="27"/>
  <c r="T63" i="27"/>
  <c r="R23" i="27"/>
  <c r="R8" i="27"/>
  <c r="U40" i="27"/>
  <c r="T40" i="27"/>
  <c r="R21" i="27"/>
  <c r="T21" i="27"/>
  <c r="U9" i="27"/>
  <c r="S73" i="27"/>
  <c r="U21" i="27"/>
  <c r="U13" i="27"/>
  <c r="R12" i="27"/>
  <c r="R16" i="27"/>
  <c r="R37" i="27"/>
  <c r="T16" i="27"/>
  <c r="R50" i="27"/>
  <c r="T23" i="27"/>
  <c r="T26" i="27"/>
  <c r="U37" i="27"/>
  <c r="R11" i="27"/>
  <c r="R19" i="27"/>
  <c r="S27" i="27"/>
  <c r="R36" i="27"/>
  <c r="U64" i="27"/>
  <c r="T50" i="27"/>
  <c r="T36" i="27"/>
  <c r="T11" i="27"/>
  <c r="R35" i="27"/>
  <c r="U69" i="27"/>
  <c r="Q69" i="27" s="1"/>
  <c r="U65" i="27"/>
  <c r="Q65" i="27" s="1"/>
  <c r="U71" i="27"/>
  <c r="U62" i="27"/>
  <c r="Q62" i="27" s="1"/>
  <c r="U18" i="27"/>
  <c r="S79" i="27"/>
  <c r="R79" i="27"/>
  <c r="S75" i="27"/>
  <c r="R75" i="27"/>
  <c r="S46" i="27"/>
  <c r="R46" i="27"/>
  <c r="R30" i="27"/>
  <c r="T29" i="27"/>
  <c r="T12" i="27"/>
  <c r="M81" i="27"/>
  <c r="R54" i="27"/>
  <c r="R76" i="27"/>
  <c r="U66" i="27"/>
  <c r="Q66" i="27" s="1"/>
  <c r="R33" i="27"/>
  <c r="U63" i="27"/>
  <c r="U27" i="27"/>
  <c r="R27" i="27"/>
  <c r="U61" i="27"/>
  <c r="T30" i="27"/>
  <c r="R48" i="27"/>
  <c r="R28" i="27"/>
  <c r="T28" i="27"/>
  <c r="T19" i="27"/>
  <c r="R25" i="27"/>
  <c r="U43" i="27"/>
  <c r="S77" i="27"/>
  <c r="T77" i="27"/>
  <c r="R52" i="27"/>
  <c r="T52" i="27"/>
  <c r="S59" i="27"/>
  <c r="R59" i="27"/>
  <c r="T20" i="27"/>
  <c r="S58" i="27"/>
  <c r="R58" i="27"/>
  <c r="S55" i="27"/>
  <c r="R55" i="27"/>
  <c r="R32" i="27"/>
  <c r="S32" i="27"/>
  <c r="U70" i="27"/>
  <c r="R22" i="27"/>
  <c r="T22" i="27"/>
  <c r="R51" i="27"/>
  <c r="S45" i="27"/>
  <c r="R45" i="27"/>
  <c r="R47" i="27"/>
  <c r="S53" i="27"/>
  <c r="R24" i="27"/>
  <c r="S24" i="27"/>
  <c r="R20" i="27"/>
  <c r="R44" i="27"/>
  <c r="R15" i="27"/>
  <c r="S78" i="27"/>
  <c r="R80" i="27"/>
  <c r="R56" i="27"/>
  <c r="R74" i="27"/>
  <c r="R57" i="27"/>
  <c r="R17" i="27"/>
  <c r="R39" i="27"/>
  <c r="T39" i="27"/>
  <c r="T78" i="27"/>
  <c r="T68" i="27"/>
  <c r="Q68" i="27" s="1"/>
  <c r="T18" i="27"/>
  <c r="S7" i="27"/>
  <c r="J81" i="27"/>
  <c r="U12" i="27"/>
  <c r="U29" i="27"/>
  <c r="S14" i="27"/>
  <c r="U10" i="27"/>
  <c r="U42" i="27"/>
  <c r="Q42" i="27" s="1"/>
  <c r="S49" i="27"/>
  <c r="S34" i="27"/>
  <c r="U34" i="27"/>
  <c r="S10" i="27"/>
  <c r="U36" i="27"/>
  <c r="S26" i="27"/>
  <c r="Q60" i="27" l="1"/>
  <c r="P15" i="27"/>
  <c r="Q13" i="27"/>
  <c r="Q64" i="27"/>
  <c r="Q70" i="27"/>
  <c r="Q61" i="27"/>
  <c r="Q36" i="27"/>
  <c r="Q40" i="27"/>
  <c r="Q71" i="27"/>
  <c r="T7" i="27"/>
  <c r="Q63" i="27"/>
  <c r="U30" i="27"/>
  <c r="Q30" i="27" s="1"/>
  <c r="U67" i="27"/>
  <c r="Q67" i="27" s="1"/>
  <c r="T32" i="27"/>
  <c r="U72" i="27"/>
  <c r="Q72" i="27" s="1"/>
  <c r="Q21" i="27"/>
  <c r="T27" i="27"/>
  <c r="Q27" i="27" s="1"/>
  <c r="T46" i="27"/>
  <c r="T79" i="27"/>
  <c r="S28" i="27"/>
  <c r="Q12" i="27"/>
  <c r="U19" i="27"/>
  <c r="Q19" i="27" s="1"/>
  <c r="T9" i="27"/>
  <c r="Q9" i="27" s="1"/>
  <c r="T59" i="27"/>
  <c r="T73" i="27"/>
  <c r="U73" i="27"/>
  <c r="Q37" i="27"/>
  <c r="U28" i="27"/>
  <c r="S52" i="27"/>
  <c r="Q29" i="27"/>
  <c r="T43" i="27"/>
  <c r="Q43" i="27" s="1"/>
  <c r="U16" i="27"/>
  <c r="Q16" i="27" s="1"/>
  <c r="U26" i="27"/>
  <c r="Q26" i="27" s="1"/>
  <c r="U32" i="27"/>
  <c r="K81" i="27"/>
  <c r="Q18" i="27"/>
  <c r="T75" i="27"/>
  <c r="U50" i="27"/>
  <c r="Q50" i="27" s="1"/>
  <c r="U11" i="27"/>
  <c r="Q11" i="27" s="1"/>
  <c r="S39" i="27"/>
  <c r="U23" i="27"/>
  <c r="Q23" i="27" s="1"/>
  <c r="R81" i="27"/>
  <c r="U39" i="27"/>
  <c r="T35" i="27"/>
  <c r="Q35" i="27" s="1"/>
  <c r="T45" i="27"/>
  <c r="U22" i="27"/>
  <c r="T55" i="27"/>
  <c r="S22" i="27"/>
  <c r="S57" i="27"/>
  <c r="T57" i="27"/>
  <c r="T15" i="27"/>
  <c r="S15" i="27"/>
  <c r="T8" i="27"/>
  <c r="U8" i="27"/>
  <c r="S25" i="27"/>
  <c r="U49" i="27"/>
  <c r="T49" i="27"/>
  <c r="N81" i="27"/>
  <c r="T25" i="27"/>
  <c r="S74" i="27"/>
  <c r="T53" i="27"/>
  <c r="U53" i="27"/>
  <c r="S47" i="27"/>
  <c r="U77" i="27"/>
  <c r="Q77" i="27" s="1"/>
  <c r="T33" i="27"/>
  <c r="S33" i="27"/>
  <c r="U59" i="27"/>
  <c r="U52" i="27"/>
  <c r="S56" i="27"/>
  <c r="T56" i="27"/>
  <c r="S80" i="27"/>
  <c r="T80" i="27"/>
  <c r="U78" i="27"/>
  <c r="Q78" i="27" s="1"/>
  <c r="S44" i="27"/>
  <c r="T44" i="27"/>
  <c r="U20" i="27"/>
  <c r="U46" i="27"/>
  <c r="U44" i="27"/>
  <c r="S17" i="27"/>
  <c r="T17" i="27"/>
  <c r="S51" i="27"/>
  <c r="S20" i="27"/>
  <c r="S48" i="27"/>
  <c r="T48" i="27"/>
  <c r="S76" i="27"/>
  <c r="T76" i="27"/>
  <c r="S54" i="27"/>
  <c r="U14" i="27"/>
  <c r="Q14" i="27" s="1"/>
  <c r="U7" i="27"/>
  <c r="Q10" i="27"/>
  <c r="Q34" i="27"/>
  <c r="Q32" i="27" l="1"/>
  <c r="Q28" i="27"/>
  <c r="Q7" i="27"/>
  <c r="Q46" i="27"/>
  <c r="U75" i="27"/>
  <c r="Q75" i="27" s="1"/>
  <c r="U55" i="27"/>
  <c r="Q55" i="27" s="1"/>
  <c r="Q52" i="27"/>
  <c r="U79" i="27"/>
  <c r="Q79" i="27" s="1"/>
  <c r="Q73" i="27"/>
  <c r="U45" i="27"/>
  <c r="Q45" i="27" s="1"/>
  <c r="U56" i="27"/>
  <c r="Q56" i="27" s="1"/>
  <c r="Q39" i="27"/>
  <c r="S81" i="27"/>
  <c r="U15" i="27"/>
  <c r="Q15" i="27" s="1"/>
  <c r="Q44" i="27"/>
  <c r="Q20" i="27"/>
  <c r="Q49" i="27"/>
  <c r="U80" i="27"/>
  <c r="Q80" i="27" s="1"/>
  <c r="U48" i="27"/>
  <c r="Q48" i="27" s="1"/>
  <c r="Q59" i="27"/>
  <c r="U57" i="27"/>
  <c r="Q57" i="27" s="1"/>
  <c r="Q8" i="27"/>
  <c r="U54" i="27"/>
  <c r="T54" i="27"/>
  <c r="U58" i="27"/>
  <c r="T58" i="27"/>
  <c r="T47" i="27"/>
  <c r="U47" i="27"/>
  <c r="O81" i="27"/>
  <c r="U25" i="27"/>
  <c r="Q25" i="27" s="1"/>
  <c r="T24" i="27"/>
  <c r="U24" i="27"/>
  <c r="T74" i="27"/>
  <c r="U74" i="27"/>
  <c r="U76" i="27"/>
  <c r="Q76" i="27" s="1"/>
  <c r="T51" i="27"/>
  <c r="U51" i="27"/>
  <c r="U33" i="27"/>
  <c r="Q33" i="27" s="1"/>
  <c r="Q53" i="27"/>
  <c r="Q31" i="27"/>
  <c r="Q22" i="27"/>
  <c r="T81" i="27" l="1"/>
  <c r="Q74" i="27"/>
  <c r="Q24" i="27"/>
  <c r="Q54" i="27"/>
  <c r="Q58" i="27"/>
  <c r="Q51" i="27"/>
  <c r="U17" i="27"/>
  <c r="P81" i="27"/>
  <c r="Q47" i="27"/>
  <c r="U81" i="27" l="1"/>
  <c r="Q17" i="27"/>
  <c r="Q81" i="27" s="1"/>
  <c r="D81" i="3" l="1"/>
  <c r="C81" i="3"/>
  <c r="E67" i="3"/>
  <c r="M67" i="3" s="1"/>
  <c r="E62" i="3"/>
  <c r="E65" i="3"/>
  <c r="M65" i="3" s="1"/>
  <c r="E66" i="3"/>
  <c r="E58" i="3"/>
  <c r="M58" i="3" s="1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N65" i="3" l="1"/>
  <c r="N58" i="3"/>
  <c r="N67" i="3"/>
  <c r="M11" i="3"/>
  <c r="N11" i="3" s="1"/>
  <c r="M19" i="3"/>
  <c r="N19" i="3" s="1"/>
  <c r="M31" i="3"/>
  <c r="N31" i="3" s="1"/>
  <c r="M39" i="3"/>
  <c r="N39" i="3" s="1"/>
  <c r="M47" i="3"/>
  <c r="N47" i="3" s="1"/>
  <c r="M78" i="3"/>
  <c r="M70" i="3"/>
  <c r="N70" i="3" s="1"/>
  <c r="M76" i="3"/>
  <c r="N76" i="3" s="1"/>
  <c r="M8" i="3"/>
  <c r="M16" i="3"/>
  <c r="M24" i="3"/>
  <c r="M32" i="3"/>
  <c r="M48" i="3"/>
  <c r="M79" i="3"/>
  <c r="M77" i="3"/>
  <c r="N77" i="3" s="1"/>
  <c r="M9" i="3"/>
  <c r="M13" i="3"/>
  <c r="M17" i="3"/>
  <c r="M21" i="3"/>
  <c r="M25" i="3"/>
  <c r="M29" i="3"/>
  <c r="M33" i="3"/>
  <c r="M37" i="3"/>
  <c r="M41" i="3"/>
  <c r="M45" i="3"/>
  <c r="M49" i="3"/>
  <c r="M53" i="3"/>
  <c r="M66" i="3"/>
  <c r="N66" i="3" s="1"/>
  <c r="M62" i="3"/>
  <c r="N62" i="3" s="1"/>
  <c r="M69" i="3"/>
  <c r="M71" i="3"/>
  <c r="N71" i="3" s="1"/>
  <c r="M74" i="3"/>
  <c r="N74" i="3" s="1"/>
  <c r="M7" i="3"/>
  <c r="N7" i="3" s="1"/>
  <c r="M15" i="3"/>
  <c r="N15" i="3" s="1"/>
  <c r="M23" i="3"/>
  <c r="N23" i="3" s="1"/>
  <c r="M27" i="3"/>
  <c r="N27" i="3" s="1"/>
  <c r="M35" i="3"/>
  <c r="N35" i="3" s="1"/>
  <c r="M43" i="3"/>
  <c r="N43" i="3" s="1"/>
  <c r="M51" i="3"/>
  <c r="N51" i="3" s="1"/>
  <c r="M80" i="3"/>
  <c r="M12" i="3"/>
  <c r="N12" i="3" s="1"/>
  <c r="M20" i="3"/>
  <c r="N20" i="3" s="1"/>
  <c r="M28" i="3"/>
  <c r="M36" i="3"/>
  <c r="M44" i="3"/>
  <c r="M52" i="3"/>
  <c r="M73" i="3"/>
  <c r="N73" i="3" s="1"/>
  <c r="M10" i="3"/>
  <c r="N10" i="3" s="1"/>
  <c r="M14" i="3"/>
  <c r="M18" i="3"/>
  <c r="N18" i="3" s="1"/>
  <c r="M22" i="3"/>
  <c r="M26" i="3"/>
  <c r="N26" i="3" s="1"/>
  <c r="M30" i="3"/>
  <c r="N30" i="3" s="1"/>
  <c r="M34" i="3"/>
  <c r="N34" i="3" s="1"/>
  <c r="M38" i="3"/>
  <c r="N38" i="3" s="1"/>
  <c r="M42" i="3"/>
  <c r="N42" i="3" s="1"/>
  <c r="M46" i="3"/>
  <c r="N46" i="3" s="1"/>
  <c r="M50" i="3"/>
  <c r="N50" i="3" s="1"/>
  <c r="M54" i="3"/>
  <c r="N54" i="3" s="1"/>
  <c r="M64" i="3"/>
  <c r="M72" i="3"/>
  <c r="N72" i="3" s="1"/>
  <c r="M75" i="3"/>
  <c r="N75" i="3" s="1"/>
  <c r="F10" i="3"/>
  <c r="F26" i="3"/>
  <c r="F34" i="3"/>
  <c r="F42" i="3"/>
  <c r="F50" i="3"/>
  <c r="F67" i="3"/>
  <c r="F9" i="3"/>
  <c r="F17" i="3"/>
  <c r="F41" i="3"/>
  <c r="F53" i="3"/>
  <c r="F66" i="3"/>
  <c r="F11" i="3"/>
  <c r="F23" i="3"/>
  <c r="F27" i="3"/>
  <c r="F35" i="3"/>
  <c r="F39" i="3"/>
  <c r="F43" i="3"/>
  <c r="F47" i="3"/>
  <c r="F58" i="3"/>
  <c r="F25" i="3"/>
  <c r="F33" i="3"/>
  <c r="F49" i="3"/>
  <c r="F12" i="3"/>
  <c r="F20" i="3"/>
  <c r="F28" i="3"/>
  <c r="F36" i="3"/>
  <c r="F44" i="3"/>
  <c r="F52" i="3"/>
  <c r="F18" i="3"/>
  <c r="F62" i="3"/>
  <c r="F7" i="3"/>
  <c r="F15" i="3"/>
  <c r="F19" i="3"/>
  <c r="F31" i="3"/>
  <c r="F51" i="3"/>
  <c r="E81" i="3"/>
  <c r="F81" i="3" s="1"/>
  <c r="F8" i="3"/>
  <c r="F16" i="3"/>
  <c r="F48" i="3"/>
  <c r="F65" i="3"/>
  <c r="F13" i="3"/>
  <c r="F21" i="3"/>
  <c r="F29" i="3"/>
  <c r="F37" i="3"/>
  <c r="F45" i="3"/>
  <c r="F14" i="3"/>
  <c r="F22" i="3"/>
  <c r="F30" i="3"/>
  <c r="F38" i="3"/>
  <c r="F46" i="3"/>
  <c r="F24" i="3"/>
  <c r="F32" i="3"/>
  <c r="F40" i="3"/>
  <c r="S75" i="3" l="1"/>
  <c r="P75" i="3"/>
  <c r="U75" i="3" s="1"/>
  <c r="O75" i="3"/>
  <c r="S18" i="3"/>
  <c r="O18" i="3"/>
  <c r="P18" i="3"/>
  <c r="U18" i="3" s="1"/>
  <c r="N52" i="3"/>
  <c r="S15" i="3"/>
  <c r="O15" i="3"/>
  <c r="T15" i="3" s="1"/>
  <c r="P15" i="3"/>
  <c r="N33" i="3"/>
  <c r="N79" i="3"/>
  <c r="N16" i="3"/>
  <c r="S72" i="3"/>
  <c r="O72" i="3"/>
  <c r="P72" i="3"/>
  <c r="U72" i="3" s="1"/>
  <c r="S46" i="3"/>
  <c r="P46" i="3"/>
  <c r="U46" i="3" s="1"/>
  <c r="O46" i="3"/>
  <c r="S30" i="3"/>
  <c r="P30" i="3"/>
  <c r="U30" i="3" s="1"/>
  <c r="O30" i="3"/>
  <c r="N14" i="3"/>
  <c r="N44" i="3"/>
  <c r="S12" i="3"/>
  <c r="P12" i="3"/>
  <c r="U12" i="3" s="1"/>
  <c r="O12" i="3"/>
  <c r="O35" i="3"/>
  <c r="T35" i="3" s="1"/>
  <c r="S35" i="3"/>
  <c r="P35" i="3"/>
  <c r="S7" i="3"/>
  <c r="O7" i="3"/>
  <c r="T7" i="3" s="1"/>
  <c r="P7" i="3"/>
  <c r="S62" i="3"/>
  <c r="P62" i="3"/>
  <c r="U62" i="3" s="1"/>
  <c r="O62" i="3"/>
  <c r="N45" i="3"/>
  <c r="N29" i="3"/>
  <c r="N13" i="3"/>
  <c r="N48" i="3"/>
  <c r="N8" i="3"/>
  <c r="S47" i="3"/>
  <c r="O47" i="3"/>
  <c r="T47" i="3" s="1"/>
  <c r="P47" i="3"/>
  <c r="S11" i="3"/>
  <c r="O11" i="3"/>
  <c r="T11" i="3" s="1"/>
  <c r="P11" i="3"/>
  <c r="P58" i="3"/>
  <c r="U58" i="3" s="1"/>
  <c r="S58" i="3"/>
  <c r="O58" i="3"/>
  <c r="S34" i="3"/>
  <c r="O34" i="3"/>
  <c r="P34" i="3"/>
  <c r="U34" i="3" s="1"/>
  <c r="O20" i="3"/>
  <c r="T20" i="3" s="1"/>
  <c r="S20" i="3"/>
  <c r="P20" i="3"/>
  <c r="N49" i="3"/>
  <c r="O19" i="3"/>
  <c r="T19" i="3" s="1"/>
  <c r="S19" i="3"/>
  <c r="P19" i="3"/>
  <c r="N64" i="3"/>
  <c r="S42" i="3"/>
  <c r="P42" i="3"/>
  <c r="U42" i="3" s="1"/>
  <c r="O42" i="3"/>
  <c r="S26" i="3"/>
  <c r="P26" i="3"/>
  <c r="U26" i="3" s="1"/>
  <c r="O26" i="3"/>
  <c r="O10" i="3"/>
  <c r="T10" i="3" s="1"/>
  <c r="S10" i="3"/>
  <c r="P10" i="3"/>
  <c r="N36" i="3"/>
  <c r="N80" i="3"/>
  <c r="S27" i="3"/>
  <c r="O27" i="3"/>
  <c r="T27" i="3" s="1"/>
  <c r="P27" i="3"/>
  <c r="S74" i="3"/>
  <c r="O74" i="3"/>
  <c r="P74" i="3"/>
  <c r="U74" i="3" s="1"/>
  <c r="S66" i="3"/>
  <c r="O66" i="3"/>
  <c r="P66" i="3"/>
  <c r="U66" i="3" s="1"/>
  <c r="N41" i="3"/>
  <c r="N25" i="3"/>
  <c r="N9" i="3"/>
  <c r="N32" i="3"/>
  <c r="S76" i="3"/>
  <c r="P76" i="3"/>
  <c r="U76" i="3" s="1"/>
  <c r="O76" i="3"/>
  <c r="O39" i="3"/>
  <c r="T39" i="3" s="1"/>
  <c r="S39" i="3"/>
  <c r="P39" i="3"/>
  <c r="P67" i="3"/>
  <c r="U67" i="3" s="1"/>
  <c r="S67" i="3"/>
  <c r="O67" i="3"/>
  <c r="T67" i="3" s="1"/>
  <c r="S50" i="3"/>
  <c r="P50" i="3"/>
  <c r="U50" i="3" s="1"/>
  <c r="O50" i="3"/>
  <c r="O43" i="3"/>
  <c r="T43" i="3" s="1"/>
  <c r="S43" i="3"/>
  <c r="P43" i="3"/>
  <c r="N69" i="3"/>
  <c r="N17" i="3"/>
  <c r="N78" i="3"/>
  <c r="S54" i="3"/>
  <c r="O54" i="3"/>
  <c r="P54" i="3"/>
  <c r="U54" i="3" s="1"/>
  <c r="S38" i="3"/>
  <c r="P38" i="3"/>
  <c r="U38" i="3" s="1"/>
  <c r="O38" i="3"/>
  <c r="N22" i="3"/>
  <c r="S73" i="3"/>
  <c r="O73" i="3"/>
  <c r="P73" i="3"/>
  <c r="U73" i="3" s="1"/>
  <c r="N28" i="3"/>
  <c r="O51" i="3"/>
  <c r="T51" i="3" s="1"/>
  <c r="S51" i="3"/>
  <c r="P51" i="3"/>
  <c r="S23" i="3"/>
  <c r="O23" i="3"/>
  <c r="T23" i="3" s="1"/>
  <c r="P23" i="3"/>
  <c r="S71" i="3"/>
  <c r="O71" i="3"/>
  <c r="P71" i="3"/>
  <c r="U71" i="3" s="1"/>
  <c r="N53" i="3"/>
  <c r="N37" i="3"/>
  <c r="N21" i="3"/>
  <c r="S77" i="3"/>
  <c r="P77" i="3"/>
  <c r="O77" i="3"/>
  <c r="T77" i="3" s="1"/>
  <c r="N24" i="3"/>
  <c r="S70" i="3"/>
  <c r="P70" i="3"/>
  <c r="U70" i="3" s="1"/>
  <c r="O70" i="3"/>
  <c r="S31" i="3"/>
  <c r="O31" i="3"/>
  <c r="T31" i="3" s="1"/>
  <c r="P31" i="3"/>
  <c r="O65" i="3"/>
  <c r="T65" i="3" s="1"/>
  <c r="S65" i="3"/>
  <c r="P65" i="3"/>
  <c r="U65" i="3" s="1"/>
  <c r="M81" i="3"/>
  <c r="Q77" i="3" l="1"/>
  <c r="V77" i="3" s="1"/>
  <c r="U77" i="3"/>
  <c r="Q38" i="3"/>
  <c r="V38" i="3" s="1"/>
  <c r="T38" i="3"/>
  <c r="S32" i="3"/>
  <c r="O32" i="3"/>
  <c r="T32" i="3" s="1"/>
  <c r="P32" i="3"/>
  <c r="U32" i="3" s="1"/>
  <c r="Q10" i="3"/>
  <c r="V10" i="3" s="1"/>
  <c r="U10" i="3"/>
  <c r="Q20" i="3"/>
  <c r="V20" i="3" s="1"/>
  <c r="U20" i="3"/>
  <c r="Q47" i="3"/>
  <c r="V47" i="3" s="1"/>
  <c r="U47" i="3"/>
  <c r="S13" i="3"/>
  <c r="O13" i="3"/>
  <c r="T13" i="3" s="1"/>
  <c r="P13" i="3"/>
  <c r="U13" i="3" s="1"/>
  <c r="Q46" i="3"/>
  <c r="V46" i="3" s="1"/>
  <c r="T46" i="3"/>
  <c r="Q72" i="3"/>
  <c r="V72" i="3" s="1"/>
  <c r="T72" i="3"/>
  <c r="Q75" i="3"/>
  <c r="V75" i="3" s="1"/>
  <c r="T75" i="3"/>
  <c r="O37" i="3"/>
  <c r="S37" i="3"/>
  <c r="P37" i="3"/>
  <c r="U37" i="3" s="1"/>
  <c r="Q71" i="3"/>
  <c r="V71" i="3" s="1"/>
  <c r="T71" i="3"/>
  <c r="S17" i="3"/>
  <c r="O17" i="3"/>
  <c r="P17" i="3"/>
  <c r="U17" i="3" s="1"/>
  <c r="Q39" i="3"/>
  <c r="V39" i="3" s="1"/>
  <c r="U39" i="3"/>
  <c r="Q27" i="3"/>
  <c r="V27" i="3" s="1"/>
  <c r="U27" i="3"/>
  <c r="O80" i="3"/>
  <c r="P80" i="3"/>
  <c r="Q11" i="3"/>
  <c r="V11" i="3" s="1"/>
  <c r="U11" i="3"/>
  <c r="Q62" i="3"/>
  <c r="V62" i="3" s="1"/>
  <c r="T62" i="3"/>
  <c r="Q30" i="3"/>
  <c r="V30" i="3" s="1"/>
  <c r="T30" i="3"/>
  <c r="S79" i="3"/>
  <c r="O79" i="3"/>
  <c r="P79" i="3"/>
  <c r="U79" i="3" s="1"/>
  <c r="Q54" i="3"/>
  <c r="V54" i="3" s="1"/>
  <c r="T54" i="3"/>
  <c r="Q76" i="3"/>
  <c r="V76" i="3" s="1"/>
  <c r="T76" i="3"/>
  <c r="Q66" i="3"/>
  <c r="V66" i="3" s="1"/>
  <c r="T66" i="3"/>
  <c r="Q34" i="3"/>
  <c r="V34" i="3" s="1"/>
  <c r="T34" i="3"/>
  <c r="S8" i="3"/>
  <c r="O8" i="3"/>
  <c r="T8" i="3" s="1"/>
  <c r="P8" i="3"/>
  <c r="U8" i="3" s="1"/>
  <c r="Q7" i="3"/>
  <c r="V7" i="3" s="1"/>
  <c r="U7" i="3"/>
  <c r="S14" i="3"/>
  <c r="P14" i="3"/>
  <c r="U14" i="3" s="1"/>
  <c r="O14" i="3"/>
  <c r="T14" i="3" s="1"/>
  <c r="Q15" i="3"/>
  <c r="V15" i="3" s="1"/>
  <c r="U15" i="3"/>
  <c r="Q67" i="3"/>
  <c r="V67" i="3" s="1"/>
  <c r="R67" i="3" s="1"/>
  <c r="Q70" i="3"/>
  <c r="V70" i="3" s="1"/>
  <c r="T70" i="3"/>
  <c r="O24" i="3"/>
  <c r="T24" i="3" s="1"/>
  <c r="S24" i="3"/>
  <c r="P24" i="3"/>
  <c r="U24" i="3" s="1"/>
  <c r="Q51" i="3"/>
  <c r="V51" i="3" s="1"/>
  <c r="U51" i="3"/>
  <c r="S28" i="3"/>
  <c r="P28" i="3"/>
  <c r="U28" i="3" s="1"/>
  <c r="O28" i="3"/>
  <c r="T28" i="3" s="1"/>
  <c r="S9" i="3"/>
  <c r="O9" i="3"/>
  <c r="T9" i="3" s="1"/>
  <c r="P9" i="3"/>
  <c r="U9" i="3" s="1"/>
  <c r="S41" i="3"/>
  <c r="O41" i="3"/>
  <c r="T41" i="3" s="1"/>
  <c r="P41" i="3"/>
  <c r="U41" i="3" s="1"/>
  <c r="Q42" i="3"/>
  <c r="V42" i="3" s="1"/>
  <c r="T42" i="3"/>
  <c r="S64" i="3"/>
  <c r="P64" i="3"/>
  <c r="U64" i="3" s="1"/>
  <c r="O64" i="3"/>
  <c r="T64" i="3" s="1"/>
  <c r="T58" i="3"/>
  <c r="Q58" i="3"/>
  <c r="V58" i="3" s="1"/>
  <c r="S48" i="3"/>
  <c r="O48" i="3"/>
  <c r="P48" i="3"/>
  <c r="U48" i="3" s="1"/>
  <c r="S29" i="3"/>
  <c r="O29" i="3"/>
  <c r="P29" i="3"/>
  <c r="U29" i="3" s="1"/>
  <c r="Q12" i="3"/>
  <c r="V12" i="3" s="1"/>
  <c r="T12" i="3"/>
  <c r="S44" i="3"/>
  <c r="O44" i="3"/>
  <c r="P44" i="3"/>
  <c r="U44" i="3" s="1"/>
  <c r="Q18" i="3"/>
  <c r="V18" i="3" s="1"/>
  <c r="T18" i="3"/>
  <c r="Q73" i="3"/>
  <c r="V73" i="3" s="1"/>
  <c r="T73" i="3"/>
  <c r="Q43" i="3"/>
  <c r="V43" i="3" s="1"/>
  <c r="U43" i="3"/>
  <c r="S25" i="3"/>
  <c r="O25" i="3"/>
  <c r="T25" i="3" s="1"/>
  <c r="P25" i="3"/>
  <c r="U25" i="3" s="1"/>
  <c r="S45" i="3"/>
  <c r="O45" i="3"/>
  <c r="T45" i="3" s="1"/>
  <c r="P45" i="3"/>
  <c r="U45" i="3" s="1"/>
  <c r="S52" i="3"/>
  <c r="P52" i="3"/>
  <c r="U52" i="3" s="1"/>
  <c r="O52" i="3"/>
  <c r="T52" i="3" s="1"/>
  <c r="Q31" i="3"/>
  <c r="V31" i="3" s="1"/>
  <c r="U31" i="3"/>
  <c r="S21" i="3"/>
  <c r="O21" i="3"/>
  <c r="P21" i="3"/>
  <c r="U21" i="3" s="1"/>
  <c r="S53" i="3"/>
  <c r="O53" i="3"/>
  <c r="P53" i="3"/>
  <c r="U53" i="3" s="1"/>
  <c r="Q23" i="3"/>
  <c r="V23" i="3" s="1"/>
  <c r="U23" i="3"/>
  <c r="S22" i="3"/>
  <c r="P22" i="3"/>
  <c r="U22" i="3" s="1"/>
  <c r="O22" i="3"/>
  <c r="S78" i="3"/>
  <c r="P78" i="3"/>
  <c r="U78" i="3" s="1"/>
  <c r="O78" i="3"/>
  <c r="S69" i="3"/>
  <c r="O69" i="3"/>
  <c r="P69" i="3"/>
  <c r="U69" i="3" s="1"/>
  <c r="Q50" i="3"/>
  <c r="V50" i="3" s="1"/>
  <c r="T50" i="3"/>
  <c r="Q74" i="3"/>
  <c r="V74" i="3" s="1"/>
  <c r="T74" i="3"/>
  <c r="S36" i="3"/>
  <c r="P36" i="3"/>
  <c r="U36" i="3" s="1"/>
  <c r="O36" i="3"/>
  <c r="Q26" i="3"/>
  <c r="V26" i="3" s="1"/>
  <c r="T26" i="3"/>
  <c r="Q19" i="3"/>
  <c r="V19" i="3" s="1"/>
  <c r="U19" i="3"/>
  <c r="S49" i="3"/>
  <c r="O49" i="3"/>
  <c r="P49" i="3"/>
  <c r="U49" i="3" s="1"/>
  <c r="Q35" i="3"/>
  <c r="V35" i="3" s="1"/>
  <c r="U35" i="3"/>
  <c r="O16" i="3"/>
  <c r="S16" i="3"/>
  <c r="P16" i="3"/>
  <c r="U16" i="3" s="1"/>
  <c r="O33" i="3"/>
  <c r="S33" i="3"/>
  <c r="P33" i="3"/>
  <c r="U33" i="3" s="1"/>
  <c r="Q65" i="3"/>
  <c r="V65" i="3" s="1"/>
  <c r="R65" i="3" s="1"/>
  <c r="N81" i="3"/>
  <c r="R39" i="3" l="1"/>
  <c r="R27" i="3"/>
  <c r="R75" i="3"/>
  <c r="R72" i="3"/>
  <c r="R26" i="3"/>
  <c r="Q25" i="3"/>
  <c r="V25" i="3" s="1"/>
  <c r="R25" i="3" s="1"/>
  <c r="R30" i="3"/>
  <c r="R42" i="3"/>
  <c r="R11" i="3"/>
  <c r="R43" i="3"/>
  <c r="R58" i="3"/>
  <c r="R51" i="3"/>
  <c r="R15" i="3"/>
  <c r="R54" i="3"/>
  <c r="R70" i="3"/>
  <c r="Q13" i="3"/>
  <c r="V13" i="3" s="1"/>
  <c r="R13" i="3" s="1"/>
  <c r="Q8" i="3"/>
  <c r="V8" i="3" s="1"/>
  <c r="R23" i="3"/>
  <c r="R20" i="3"/>
  <c r="R74" i="3"/>
  <c r="R50" i="3"/>
  <c r="R18" i="3"/>
  <c r="R71" i="3"/>
  <c r="R38" i="3"/>
  <c r="R19" i="3"/>
  <c r="R12" i="3"/>
  <c r="R34" i="3"/>
  <c r="R10" i="3"/>
  <c r="R7" i="3"/>
  <c r="R76" i="3"/>
  <c r="R73" i="3"/>
  <c r="R66" i="3"/>
  <c r="R62" i="3"/>
  <c r="R47" i="3"/>
  <c r="R46" i="3"/>
  <c r="R35" i="3"/>
  <c r="R31" i="3"/>
  <c r="T48" i="3"/>
  <c r="Q48" i="3"/>
  <c r="V48" i="3" s="1"/>
  <c r="T16" i="3"/>
  <c r="Q16" i="3"/>
  <c r="V16" i="3" s="1"/>
  <c r="Q45" i="3"/>
  <c r="V45" i="3" s="1"/>
  <c r="R45" i="3" s="1"/>
  <c r="T36" i="3"/>
  <c r="Q36" i="3"/>
  <c r="V36" i="3" s="1"/>
  <c r="Q32" i="3"/>
  <c r="V32" i="3" s="1"/>
  <c r="R32" i="3" s="1"/>
  <c r="T78" i="3"/>
  <c r="Q78" i="3"/>
  <c r="V78" i="3" s="1"/>
  <c r="T22" i="3"/>
  <c r="Q22" i="3"/>
  <c r="V22" i="3" s="1"/>
  <c r="T29" i="3"/>
  <c r="Q29" i="3"/>
  <c r="V29" i="3" s="1"/>
  <c r="T79" i="3"/>
  <c r="Q79" i="3"/>
  <c r="V79" i="3" s="1"/>
  <c r="Q80" i="3"/>
  <c r="T17" i="3"/>
  <c r="Q17" i="3"/>
  <c r="V17" i="3" s="1"/>
  <c r="T37" i="3"/>
  <c r="Q37" i="3"/>
  <c r="V37" i="3" s="1"/>
  <c r="Q28" i="3"/>
  <c r="V28" i="3" s="1"/>
  <c r="R28" i="3" s="1"/>
  <c r="Q14" i="3"/>
  <c r="V14" i="3" s="1"/>
  <c r="R14" i="3" s="1"/>
  <c r="T49" i="3"/>
  <c r="Q49" i="3"/>
  <c r="V49" i="3" s="1"/>
  <c r="T21" i="3"/>
  <c r="Q21" i="3"/>
  <c r="V21" i="3" s="1"/>
  <c r="T44" i="3"/>
  <c r="Q44" i="3"/>
  <c r="V44" i="3" s="1"/>
  <c r="R77" i="3"/>
  <c r="Q24" i="3"/>
  <c r="V24" i="3" s="1"/>
  <c r="R24" i="3" s="1"/>
  <c r="Q41" i="3"/>
  <c r="V41" i="3" s="1"/>
  <c r="R41" i="3" s="1"/>
  <c r="T33" i="3"/>
  <c r="Q33" i="3"/>
  <c r="V33" i="3" s="1"/>
  <c r="Q52" i="3"/>
  <c r="V52" i="3" s="1"/>
  <c r="R52" i="3" s="1"/>
  <c r="T69" i="3"/>
  <c r="Q69" i="3"/>
  <c r="V69" i="3" s="1"/>
  <c r="T53" i="3"/>
  <c r="Q53" i="3"/>
  <c r="V53" i="3" s="1"/>
  <c r="R8" i="3"/>
  <c r="Q64" i="3"/>
  <c r="V64" i="3" s="1"/>
  <c r="R64" i="3" s="1"/>
  <c r="Q9" i="3"/>
  <c r="V9" i="3" s="1"/>
  <c r="R9" i="3" s="1"/>
  <c r="O81" i="3"/>
  <c r="R16" i="3" l="1"/>
  <c r="R22" i="3"/>
  <c r="R29" i="3"/>
  <c r="R36" i="3"/>
  <c r="R48" i="3"/>
  <c r="R37" i="3"/>
  <c r="R79" i="3"/>
  <c r="R78" i="3"/>
  <c r="R33" i="3"/>
  <c r="R44" i="3"/>
  <c r="R21" i="3"/>
  <c r="R53" i="3"/>
  <c r="R69" i="3"/>
  <c r="R49" i="3"/>
  <c r="R17" i="3"/>
  <c r="E59" i="5" l="1"/>
  <c r="E58" i="5"/>
  <c r="E56" i="5"/>
  <c r="E55" i="5"/>
  <c r="E54" i="5"/>
  <c r="E52" i="5"/>
  <c r="E51" i="5"/>
  <c r="E50" i="5"/>
  <c r="E49" i="5"/>
  <c r="E46" i="5"/>
  <c r="E45" i="5"/>
  <c r="E44" i="5"/>
  <c r="E42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D81" i="4"/>
  <c r="C81" i="4"/>
  <c r="E51" i="4"/>
  <c r="E49" i="4"/>
  <c r="E48" i="4"/>
  <c r="E42" i="4"/>
  <c r="E41" i="4"/>
  <c r="E40" i="4"/>
  <c r="E39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0" i="4" l="1"/>
  <c r="L40" i="4"/>
  <c r="M40" i="4"/>
  <c r="R40" i="4" s="1"/>
  <c r="O40" i="4"/>
  <c r="T40" i="4" s="1"/>
  <c r="N40" i="4"/>
  <c r="S40" i="4" s="1"/>
  <c r="L11" i="5"/>
  <c r="M11" i="5"/>
  <c r="R11" i="5" s="1"/>
  <c r="N11" i="5"/>
  <c r="S11" i="5" s="1"/>
  <c r="O11" i="5"/>
  <c r="T11" i="5" s="1"/>
  <c r="L15" i="5"/>
  <c r="M15" i="5"/>
  <c r="R15" i="5" s="1"/>
  <c r="O15" i="5"/>
  <c r="T15" i="5" s="1"/>
  <c r="N15" i="5"/>
  <c r="S15" i="5" s="1"/>
  <c r="L31" i="5"/>
  <c r="M31" i="5"/>
  <c r="R31" i="5" s="1"/>
  <c r="O31" i="5"/>
  <c r="T31" i="5" s="1"/>
  <c r="N31" i="5"/>
  <c r="S31" i="5" s="1"/>
  <c r="L55" i="5"/>
  <c r="M55" i="5"/>
  <c r="O55" i="5"/>
  <c r="T55" i="5" s="1"/>
  <c r="N55" i="5"/>
  <c r="S55" i="5" s="1"/>
  <c r="F51" i="4"/>
  <c r="L51" i="4"/>
  <c r="O51" i="4"/>
  <c r="T51" i="4" s="1"/>
  <c r="M51" i="4"/>
  <c r="R51" i="4" s="1"/>
  <c r="N51" i="4"/>
  <c r="S51" i="4" s="1"/>
  <c r="L8" i="5"/>
  <c r="M8" i="5"/>
  <c r="R8" i="5" s="1"/>
  <c r="O8" i="5"/>
  <c r="T8" i="5" s="1"/>
  <c r="N8" i="5"/>
  <c r="L12" i="5"/>
  <c r="O12" i="5"/>
  <c r="T12" i="5" s="1"/>
  <c r="M12" i="5"/>
  <c r="R12" i="5" s="1"/>
  <c r="N12" i="5"/>
  <c r="S12" i="5" s="1"/>
  <c r="L16" i="5"/>
  <c r="O16" i="5"/>
  <c r="T16" i="5" s="1"/>
  <c r="M16" i="5"/>
  <c r="R16" i="5" s="1"/>
  <c r="N16" i="5"/>
  <c r="L20" i="5"/>
  <c r="N20" i="5"/>
  <c r="S20" i="5" s="1"/>
  <c r="M20" i="5"/>
  <c r="R20" i="5" s="1"/>
  <c r="O20" i="5"/>
  <c r="T20" i="5" s="1"/>
  <c r="L24" i="5"/>
  <c r="O24" i="5"/>
  <c r="T24" i="5" s="1"/>
  <c r="M24" i="5"/>
  <c r="R24" i="5" s="1"/>
  <c r="N24" i="5"/>
  <c r="S24" i="5" s="1"/>
  <c r="L28" i="5"/>
  <c r="O28" i="5"/>
  <c r="T28" i="5" s="1"/>
  <c r="N28" i="5"/>
  <c r="S28" i="5" s="1"/>
  <c r="M28" i="5"/>
  <c r="R28" i="5" s="1"/>
  <c r="L32" i="5"/>
  <c r="M32" i="5"/>
  <c r="R32" i="5" s="1"/>
  <c r="O32" i="5"/>
  <c r="T32" i="5" s="1"/>
  <c r="N32" i="5"/>
  <c r="S32" i="5" s="1"/>
  <c r="L36" i="5"/>
  <c r="O36" i="5"/>
  <c r="T36" i="5" s="1"/>
  <c r="M36" i="5"/>
  <c r="R36" i="5" s="1"/>
  <c r="N36" i="5"/>
  <c r="S36" i="5" s="1"/>
  <c r="L51" i="5"/>
  <c r="M51" i="5"/>
  <c r="R51" i="5" s="1"/>
  <c r="O51" i="5"/>
  <c r="T51" i="5" s="1"/>
  <c r="N51" i="5"/>
  <c r="L56" i="5"/>
  <c r="M56" i="5"/>
  <c r="N56" i="5"/>
  <c r="S56" i="5" s="1"/>
  <c r="O56" i="5"/>
  <c r="T56" i="5" s="1"/>
  <c r="L7" i="5"/>
  <c r="M7" i="5"/>
  <c r="R7" i="5" s="1"/>
  <c r="N7" i="5"/>
  <c r="O7" i="5"/>
  <c r="T7" i="5" s="1"/>
  <c r="L19" i="5"/>
  <c r="M19" i="5"/>
  <c r="R19" i="5" s="1"/>
  <c r="N19" i="5"/>
  <c r="S19" i="5" s="1"/>
  <c r="O19" i="5"/>
  <c r="L27" i="5"/>
  <c r="M27" i="5"/>
  <c r="R27" i="5" s="1"/>
  <c r="N27" i="5"/>
  <c r="S27" i="5" s="1"/>
  <c r="O27" i="5"/>
  <c r="T27" i="5" s="1"/>
  <c r="L35" i="5"/>
  <c r="M35" i="5"/>
  <c r="R35" i="5" s="1"/>
  <c r="O35" i="5"/>
  <c r="T35" i="5" s="1"/>
  <c r="N35" i="5"/>
  <c r="S35" i="5" s="1"/>
  <c r="L9" i="5"/>
  <c r="M9" i="5"/>
  <c r="R9" i="5" s="1"/>
  <c r="O9" i="5"/>
  <c r="T9" i="5" s="1"/>
  <c r="N9" i="5"/>
  <c r="L13" i="5"/>
  <c r="M13" i="5"/>
  <c r="R13" i="5" s="1"/>
  <c r="O13" i="5"/>
  <c r="T13" i="5" s="1"/>
  <c r="N13" i="5"/>
  <c r="L17" i="5"/>
  <c r="M17" i="5"/>
  <c r="R17" i="5" s="1"/>
  <c r="N17" i="5"/>
  <c r="S17" i="5" s="1"/>
  <c r="O17" i="5"/>
  <c r="T17" i="5" s="1"/>
  <c r="L21" i="5"/>
  <c r="M21" i="5"/>
  <c r="R21" i="5" s="1"/>
  <c r="O21" i="5"/>
  <c r="T21" i="5" s="1"/>
  <c r="N21" i="5"/>
  <c r="S21" i="5" s="1"/>
  <c r="L25" i="5"/>
  <c r="M25" i="5"/>
  <c r="R25" i="5" s="1"/>
  <c r="N25" i="5"/>
  <c r="O25" i="5"/>
  <c r="T25" i="5" s="1"/>
  <c r="L29" i="5"/>
  <c r="O29" i="5"/>
  <c r="T29" i="5" s="1"/>
  <c r="M29" i="5"/>
  <c r="R29" i="5" s="1"/>
  <c r="N29" i="5"/>
  <c r="L33" i="5"/>
  <c r="M33" i="5"/>
  <c r="R33" i="5" s="1"/>
  <c r="N33" i="5"/>
  <c r="S33" i="5" s="1"/>
  <c r="O33" i="5"/>
  <c r="T33" i="5" s="1"/>
  <c r="L37" i="5"/>
  <c r="M37" i="5"/>
  <c r="R37" i="5" s="1"/>
  <c r="O37" i="5"/>
  <c r="T37" i="5" s="1"/>
  <c r="N37" i="5"/>
  <c r="S37" i="5" s="1"/>
  <c r="L52" i="5"/>
  <c r="M52" i="5"/>
  <c r="R52" i="5" s="1"/>
  <c r="N52" i="5"/>
  <c r="S52" i="5" s="1"/>
  <c r="O52" i="5"/>
  <c r="T52" i="5" s="1"/>
  <c r="L58" i="5"/>
  <c r="M58" i="5"/>
  <c r="O58" i="5"/>
  <c r="T58" i="5" s="1"/>
  <c r="N58" i="5"/>
  <c r="S58" i="5" s="1"/>
  <c r="L23" i="5"/>
  <c r="O23" i="5"/>
  <c r="T23" i="5" s="1"/>
  <c r="M23" i="5"/>
  <c r="R23" i="5" s="1"/>
  <c r="N23" i="5"/>
  <c r="S23" i="5" s="1"/>
  <c r="L50" i="5"/>
  <c r="M50" i="5"/>
  <c r="R50" i="5" s="1"/>
  <c r="N50" i="5"/>
  <c r="S50" i="5" s="1"/>
  <c r="O50" i="5"/>
  <c r="T50" i="5" s="1"/>
  <c r="F48" i="4"/>
  <c r="L48" i="4"/>
  <c r="M48" i="4"/>
  <c r="R48" i="4" s="1"/>
  <c r="O48" i="4"/>
  <c r="T48" i="4" s="1"/>
  <c r="N48" i="4"/>
  <c r="S48" i="4" s="1"/>
  <c r="L10" i="5"/>
  <c r="O10" i="5"/>
  <c r="T10" i="5" s="1"/>
  <c r="M10" i="5"/>
  <c r="R10" i="5" s="1"/>
  <c r="N10" i="5"/>
  <c r="S10" i="5" s="1"/>
  <c r="L14" i="5"/>
  <c r="O14" i="5"/>
  <c r="T14" i="5" s="1"/>
  <c r="M14" i="5"/>
  <c r="R14" i="5" s="1"/>
  <c r="N14" i="5"/>
  <c r="L18" i="5"/>
  <c r="M18" i="5"/>
  <c r="R18" i="5" s="1"/>
  <c r="O18" i="5"/>
  <c r="T18" i="5" s="1"/>
  <c r="N18" i="5"/>
  <c r="S18" i="5" s="1"/>
  <c r="L22" i="5"/>
  <c r="M22" i="5"/>
  <c r="R22" i="5" s="1"/>
  <c r="O22" i="5"/>
  <c r="T22" i="5" s="1"/>
  <c r="N22" i="5"/>
  <c r="L26" i="5"/>
  <c r="N26" i="5"/>
  <c r="S26" i="5" s="1"/>
  <c r="O26" i="5"/>
  <c r="T26" i="5" s="1"/>
  <c r="M26" i="5"/>
  <c r="L30" i="5"/>
  <c r="O30" i="5"/>
  <c r="T30" i="5" s="1"/>
  <c r="M30" i="5"/>
  <c r="R30" i="5" s="1"/>
  <c r="N30" i="5"/>
  <c r="S30" i="5" s="1"/>
  <c r="L34" i="5"/>
  <c r="M34" i="5"/>
  <c r="R34" i="5" s="1"/>
  <c r="O34" i="5"/>
  <c r="T34" i="5" s="1"/>
  <c r="N34" i="5"/>
  <c r="S34" i="5" s="1"/>
  <c r="L42" i="5"/>
  <c r="O42" i="5"/>
  <c r="T42" i="5" s="1"/>
  <c r="M42" i="5"/>
  <c r="R42" i="5" s="1"/>
  <c r="N42" i="5"/>
  <c r="S42" i="5" s="1"/>
  <c r="L49" i="5"/>
  <c r="M49" i="5"/>
  <c r="R49" i="5" s="1"/>
  <c r="O49" i="5"/>
  <c r="T49" i="5" s="1"/>
  <c r="N49" i="5"/>
  <c r="S49" i="5" s="1"/>
  <c r="L54" i="5"/>
  <c r="M54" i="5"/>
  <c r="N54" i="5"/>
  <c r="S54" i="5" s="1"/>
  <c r="O54" i="5"/>
  <c r="T54" i="5" s="1"/>
  <c r="L59" i="5"/>
  <c r="M59" i="5"/>
  <c r="O59" i="5"/>
  <c r="T59" i="5" s="1"/>
  <c r="N59" i="5"/>
  <c r="S59" i="5" s="1"/>
  <c r="F7" i="4"/>
  <c r="N7" i="4"/>
  <c r="M7" i="4"/>
  <c r="L7" i="4"/>
  <c r="F15" i="4"/>
  <c r="N15" i="4"/>
  <c r="M15" i="4"/>
  <c r="F23" i="4"/>
  <c r="N23" i="4"/>
  <c r="M23" i="4"/>
  <c r="F35" i="4"/>
  <c r="N35" i="4"/>
  <c r="M35" i="4"/>
  <c r="M43" i="4"/>
  <c r="N43" i="4"/>
  <c r="O74" i="4"/>
  <c r="N74" i="4"/>
  <c r="M74" i="4"/>
  <c r="O78" i="4"/>
  <c r="N78" i="4"/>
  <c r="M78" i="4"/>
  <c r="F8" i="4"/>
  <c r="N8" i="4"/>
  <c r="M8" i="4"/>
  <c r="F12" i="4"/>
  <c r="M12" i="4"/>
  <c r="N12" i="4"/>
  <c r="F16" i="4"/>
  <c r="N16" i="4"/>
  <c r="M16" i="4"/>
  <c r="F20" i="4"/>
  <c r="N20" i="4"/>
  <c r="M20" i="4"/>
  <c r="F24" i="4"/>
  <c r="N24" i="4"/>
  <c r="M24" i="4"/>
  <c r="F28" i="4"/>
  <c r="N28" i="4"/>
  <c r="M28" i="4"/>
  <c r="F32" i="4"/>
  <c r="N32" i="4"/>
  <c r="M32" i="4"/>
  <c r="F36" i="4"/>
  <c r="N36" i="4"/>
  <c r="M36" i="4"/>
  <c r="M52" i="4"/>
  <c r="N52" i="4"/>
  <c r="O52" i="4"/>
  <c r="O71" i="4"/>
  <c r="M71" i="4"/>
  <c r="N71" i="4"/>
  <c r="O75" i="4"/>
  <c r="M75" i="4"/>
  <c r="N75" i="4"/>
  <c r="O79" i="4"/>
  <c r="M79" i="4"/>
  <c r="N79" i="4"/>
  <c r="F11" i="4"/>
  <c r="N11" i="4"/>
  <c r="M11" i="4"/>
  <c r="F19" i="4"/>
  <c r="N19" i="4"/>
  <c r="M19" i="4"/>
  <c r="F27" i="4"/>
  <c r="N27" i="4"/>
  <c r="M27" i="4"/>
  <c r="F31" i="4"/>
  <c r="N31" i="4"/>
  <c r="M31" i="4"/>
  <c r="F39" i="4"/>
  <c r="M39" i="4"/>
  <c r="N39" i="4"/>
  <c r="O70" i="4"/>
  <c r="N70" i="4"/>
  <c r="M70" i="4"/>
  <c r="F9" i="4"/>
  <c r="M9" i="4"/>
  <c r="N9" i="4"/>
  <c r="F13" i="4"/>
  <c r="M13" i="4"/>
  <c r="N13" i="4"/>
  <c r="F17" i="4"/>
  <c r="M17" i="4"/>
  <c r="N17" i="4"/>
  <c r="F21" i="4"/>
  <c r="M21" i="4"/>
  <c r="N21" i="4"/>
  <c r="F25" i="4"/>
  <c r="M25" i="4"/>
  <c r="N25" i="4"/>
  <c r="F29" i="4"/>
  <c r="M29" i="4"/>
  <c r="N29" i="4"/>
  <c r="F33" i="4"/>
  <c r="M33" i="4"/>
  <c r="N33" i="4"/>
  <c r="F37" i="4"/>
  <c r="M37" i="4"/>
  <c r="N37" i="4"/>
  <c r="F41" i="4"/>
  <c r="N41" i="4"/>
  <c r="M41" i="4"/>
  <c r="O41" i="4"/>
  <c r="F49" i="4"/>
  <c r="N49" i="4"/>
  <c r="M49" i="4"/>
  <c r="M68" i="4"/>
  <c r="N68" i="4"/>
  <c r="O68" i="4"/>
  <c r="M72" i="4"/>
  <c r="N72" i="4"/>
  <c r="O72" i="4"/>
  <c r="M76" i="4"/>
  <c r="N76" i="4"/>
  <c r="O76" i="4"/>
  <c r="M80" i="4"/>
  <c r="N80" i="4"/>
  <c r="O80" i="4"/>
  <c r="F10" i="4"/>
  <c r="M10" i="4"/>
  <c r="N10" i="4"/>
  <c r="F14" i="4"/>
  <c r="M14" i="4"/>
  <c r="N14" i="4"/>
  <c r="F18" i="4"/>
  <c r="M18" i="4"/>
  <c r="N18" i="4"/>
  <c r="F22" i="4"/>
  <c r="M22" i="4"/>
  <c r="N22" i="4"/>
  <c r="F26" i="4"/>
  <c r="M26" i="4"/>
  <c r="N26" i="4"/>
  <c r="F30" i="4"/>
  <c r="M30" i="4"/>
  <c r="N30" i="4"/>
  <c r="F34" i="4"/>
  <c r="M34" i="4"/>
  <c r="N34" i="4"/>
  <c r="F42" i="4"/>
  <c r="M42" i="4"/>
  <c r="N42" i="4"/>
  <c r="N50" i="4"/>
  <c r="M50" i="4"/>
  <c r="N69" i="4"/>
  <c r="O69" i="4"/>
  <c r="M69" i="4"/>
  <c r="N73" i="4"/>
  <c r="O73" i="4"/>
  <c r="M73" i="4"/>
  <c r="N77" i="4"/>
  <c r="O77" i="4"/>
  <c r="M77" i="4"/>
  <c r="E81" i="4"/>
  <c r="F81" i="4" s="1"/>
  <c r="F30" i="5"/>
  <c r="F34" i="5"/>
  <c r="F45" i="5"/>
  <c r="F7" i="5"/>
  <c r="F11" i="5"/>
  <c r="F15" i="5"/>
  <c r="F19" i="5"/>
  <c r="F23" i="5"/>
  <c r="F27" i="5"/>
  <c r="F31" i="5"/>
  <c r="F35" i="5"/>
  <c r="F46" i="5"/>
  <c r="F51" i="5"/>
  <c r="F52" i="5"/>
  <c r="F9" i="5"/>
  <c r="F13" i="5"/>
  <c r="F17" i="5"/>
  <c r="F21" i="5"/>
  <c r="F25" i="5"/>
  <c r="F29" i="5"/>
  <c r="F33" i="5"/>
  <c r="F37" i="5"/>
  <c r="F44" i="5"/>
  <c r="F49" i="5"/>
  <c r="F54" i="5"/>
  <c r="F59" i="5"/>
  <c r="L42" i="11"/>
  <c r="P42" i="11" s="1"/>
  <c r="U42" i="11" s="1"/>
  <c r="L34" i="11"/>
  <c r="P34" i="11" s="1"/>
  <c r="U34" i="11" s="1"/>
  <c r="L43" i="11"/>
  <c r="P43" i="11" s="1"/>
  <c r="U43" i="11" s="1"/>
  <c r="L31" i="11"/>
  <c r="P31" i="11" s="1"/>
  <c r="U31" i="11" s="1"/>
  <c r="L35" i="11"/>
  <c r="P35" i="11" s="1"/>
  <c r="U35" i="11" s="1"/>
  <c r="L33" i="11"/>
  <c r="P33" i="11" s="1"/>
  <c r="U33" i="11" s="1"/>
  <c r="L32" i="11"/>
  <c r="P32" i="11" s="1"/>
  <c r="U32" i="11" s="1"/>
  <c r="L39" i="11"/>
  <c r="P39" i="11" s="1"/>
  <c r="U39" i="11" s="1"/>
  <c r="F18" i="5"/>
  <c r="F16" i="5"/>
  <c r="F32" i="5"/>
  <c r="F56" i="5"/>
  <c r="F55" i="5"/>
  <c r="F10" i="5"/>
  <c r="F26" i="5"/>
  <c r="F42" i="5"/>
  <c r="F58" i="5"/>
  <c r="F8" i="5"/>
  <c r="F24" i="5"/>
  <c r="F50" i="5"/>
  <c r="L52" i="4"/>
  <c r="F12" i="5"/>
  <c r="F20" i="5"/>
  <c r="F28" i="5"/>
  <c r="F36" i="5"/>
  <c r="F14" i="5"/>
  <c r="F22" i="5"/>
  <c r="H81" i="11"/>
  <c r="L76" i="4"/>
  <c r="L28" i="4"/>
  <c r="L16" i="4"/>
  <c r="L79" i="4"/>
  <c r="L75" i="4"/>
  <c r="L71" i="4"/>
  <c r="L43" i="4"/>
  <c r="L39" i="4"/>
  <c r="L35" i="4"/>
  <c r="L31" i="4"/>
  <c r="L27" i="4"/>
  <c r="L23" i="4"/>
  <c r="L19" i="4"/>
  <c r="L15" i="4"/>
  <c r="L11" i="4"/>
  <c r="L80" i="4"/>
  <c r="L68" i="4"/>
  <c r="L36" i="4"/>
  <c r="L24" i="4"/>
  <c r="L12" i="4"/>
  <c r="L78" i="4"/>
  <c r="L74" i="4"/>
  <c r="L70" i="4"/>
  <c r="L50" i="4"/>
  <c r="L42" i="4"/>
  <c r="L34" i="4"/>
  <c r="L30" i="4"/>
  <c r="L26" i="4"/>
  <c r="L22" i="4"/>
  <c r="L18" i="4"/>
  <c r="L14" i="4"/>
  <c r="L10" i="4"/>
  <c r="L72" i="4"/>
  <c r="L32" i="4"/>
  <c r="L20" i="4"/>
  <c r="L8" i="4"/>
  <c r="L77" i="4"/>
  <c r="L73" i="4"/>
  <c r="L69" i="4"/>
  <c r="L49" i="4"/>
  <c r="L41" i="4"/>
  <c r="L37" i="4"/>
  <c r="L33" i="4"/>
  <c r="L29" i="4"/>
  <c r="L25" i="4"/>
  <c r="L21" i="4"/>
  <c r="L17" i="4"/>
  <c r="L13" i="4"/>
  <c r="L9" i="4"/>
  <c r="P49" i="5" l="1"/>
  <c r="U49" i="5" s="1"/>
  <c r="Q49" i="5" s="1"/>
  <c r="P42" i="5"/>
  <c r="U42" i="5" s="1"/>
  <c r="Q42" i="5" s="1"/>
  <c r="P34" i="5"/>
  <c r="U34" i="5" s="1"/>
  <c r="Q34" i="5" s="1"/>
  <c r="P30" i="5"/>
  <c r="U30" i="5" s="1"/>
  <c r="Q30" i="5" s="1"/>
  <c r="P18" i="5"/>
  <c r="U18" i="5" s="1"/>
  <c r="Q18" i="5" s="1"/>
  <c r="P10" i="5"/>
  <c r="U10" i="5" s="1"/>
  <c r="Q10" i="5" s="1"/>
  <c r="P48" i="4"/>
  <c r="U48" i="4" s="1"/>
  <c r="Q48" i="4" s="1"/>
  <c r="P58" i="5"/>
  <c r="U58" i="5" s="1"/>
  <c r="R58" i="5"/>
  <c r="P56" i="5"/>
  <c r="U56" i="5" s="1"/>
  <c r="R56" i="5"/>
  <c r="P26" i="5"/>
  <c r="U26" i="5" s="1"/>
  <c r="R26" i="5"/>
  <c r="P22" i="5"/>
  <c r="U22" i="5" s="1"/>
  <c r="S22" i="5"/>
  <c r="P14" i="5"/>
  <c r="U14" i="5" s="1"/>
  <c r="S14" i="5"/>
  <c r="P50" i="5"/>
  <c r="U50" i="5" s="1"/>
  <c r="Q50" i="5" s="1"/>
  <c r="P23" i="5"/>
  <c r="U23" i="5" s="1"/>
  <c r="Q23" i="5" s="1"/>
  <c r="P52" i="5"/>
  <c r="U52" i="5" s="1"/>
  <c r="Q52" i="5" s="1"/>
  <c r="P37" i="5"/>
  <c r="U37" i="5" s="1"/>
  <c r="Q37" i="5" s="1"/>
  <c r="P33" i="5"/>
  <c r="U33" i="5" s="1"/>
  <c r="Q33" i="5" s="1"/>
  <c r="P21" i="5"/>
  <c r="U21" i="5" s="1"/>
  <c r="Q21" i="5" s="1"/>
  <c r="P17" i="5"/>
  <c r="U17" i="5" s="1"/>
  <c r="Q17" i="5" s="1"/>
  <c r="P35" i="5"/>
  <c r="U35" i="5" s="1"/>
  <c r="Q35" i="5" s="1"/>
  <c r="P27" i="5"/>
  <c r="U27" i="5" s="1"/>
  <c r="Q27" i="5" s="1"/>
  <c r="P36" i="5"/>
  <c r="U36" i="5" s="1"/>
  <c r="Q36" i="5" s="1"/>
  <c r="P32" i="5"/>
  <c r="U32" i="5" s="1"/>
  <c r="Q32" i="5" s="1"/>
  <c r="P28" i="5"/>
  <c r="U28" i="5" s="1"/>
  <c r="Q28" i="5" s="1"/>
  <c r="P24" i="5"/>
  <c r="U24" i="5" s="1"/>
  <c r="Q24" i="5" s="1"/>
  <c r="P20" i="5"/>
  <c r="U20" i="5" s="1"/>
  <c r="Q20" i="5" s="1"/>
  <c r="P12" i="5"/>
  <c r="U12" i="5" s="1"/>
  <c r="Q12" i="5" s="1"/>
  <c r="P51" i="4"/>
  <c r="U51" i="4" s="1"/>
  <c r="Q51" i="4" s="1"/>
  <c r="P55" i="5"/>
  <c r="U55" i="5" s="1"/>
  <c r="R55" i="5"/>
  <c r="P29" i="5"/>
  <c r="U29" i="5" s="1"/>
  <c r="S29" i="5"/>
  <c r="P13" i="5"/>
  <c r="U13" i="5" s="1"/>
  <c r="S13" i="5"/>
  <c r="P9" i="5"/>
  <c r="U9" i="5" s="1"/>
  <c r="S9" i="5"/>
  <c r="P19" i="5"/>
  <c r="U19" i="5" s="1"/>
  <c r="T19" i="5"/>
  <c r="P51" i="5"/>
  <c r="U51" i="5" s="1"/>
  <c r="S51" i="5"/>
  <c r="P16" i="5"/>
  <c r="U16" i="5" s="1"/>
  <c r="S16" i="5"/>
  <c r="P8" i="5"/>
  <c r="U8" i="5" s="1"/>
  <c r="S8" i="5"/>
  <c r="P31" i="5"/>
  <c r="U31" i="5" s="1"/>
  <c r="Q31" i="5" s="1"/>
  <c r="P15" i="5"/>
  <c r="U15" i="5" s="1"/>
  <c r="Q15" i="5" s="1"/>
  <c r="P11" i="5"/>
  <c r="U11" i="5" s="1"/>
  <c r="Q11" i="5" s="1"/>
  <c r="P40" i="4"/>
  <c r="U40" i="4" s="1"/>
  <c r="Q40" i="4" s="1"/>
  <c r="P59" i="5"/>
  <c r="U59" i="5" s="1"/>
  <c r="R59" i="5"/>
  <c r="P54" i="5"/>
  <c r="U54" i="5" s="1"/>
  <c r="R54" i="5"/>
  <c r="P25" i="5"/>
  <c r="U25" i="5" s="1"/>
  <c r="S25" i="5"/>
  <c r="P7" i="5"/>
  <c r="U7" i="5" s="1"/>
  <c r="S7" i="5"/>
  <c r="P71" i="4"/>
  <c r="P41" i="4"/>
  <c r="P77" i="4"/>
  <c r="P75" i="4"/>
  <c r="P52" i="4"/>
  <c r="P72" i="4"/>
  <c r="P78" i="4"/>
  <c r="P76" i="4"/>
  <c r="P79" i="4"/>
  <c r="P68" i="4"/>
  <c r="P80" i="4"/>
  <c r="P69" i="4"/>
  <c r="P70" i="4"/>
  <c r="P73" i="4"/>
  <c r="P74" i="4"/>
  <c r="L81" i="5"/>
  <c r="L81" i="11"/>
  <c r="L81" i="4"/>
  <c r="Q22" i="5" l="1"/>
  <c r="Q54" i="5"/>
  <c r="Q8" i="5"/>
  <c r="Q59" i="5"/>
  <c r="Q16" i="5"/>
  <c r="Q58" i="5"/>
  <c r="Q19" i="5"/>
  <c r="Q13" i="5"/>
  <c r="Q51" i="5"/>
  <c r="Q9" i="5"/>
  <c r="Q29" i="5"/>
  <c r="Q56" i="5"/>
  <c r="Q25" i="5"/>
  <c r="Q55" i="5"/>
  <c r="Q7" i="5"/>
  <c r="Q14" i="5"/>
  <c r="Q26" i="5"/>
  <c r="M81" i="11"/>
  <c r="M81" i="5"/>
  <c r="R81" i="11" l="1"/>
  <c r="Q69" i="11"/>
  <c r="Q75" i="11"/>
  <c r="N81" i="11"/>
  <c r="Q62" i="11"/>
  <c r="O81" i="5"/>
  <c r="N81" i="5"/>
  <c r="Q77" i="11" l="1"/>
  <c r="Q63" i="11"/>
  <c r="Q72" i="11"/>
  <c r="Q70" i="11"/>
  <c r="Q79" i="11"/>
  <c r="Q71" i="11"/>
  <c r="S81" i="11"/>
  <c r="Q64" i="11"/>
  <c r="Q67" i="11"/>
  <c r="O81" i="11"/>
  <c r="Q76" i="11"/>
  <c r="Q65" i="11"/>
  <c r="Q73" i="11"/>
  <c r="P81" i="5"/>
  <c r="P81" i="11" l="1"/>
  <c r="T81" i="11"/>
  <c r="R38" i="4" l="1"/>
  <c r="S38" i="4"/>
  <c r="T38" i="4"/>
  <c r="U38" i="4"/>
  <c r="R41" i="4"/>
  <c r="S41" i="4"/>
  <c r="T41" i="4"/>
  <c r="U41" i="4"/>
  <c r="R44" i="4"/>
  <c r="S44" i="4"/>
  <c r="T44" i="4"/>
  <c r="U44" i="4"/>
  <c r="R45" i="4"/>
  <c r="S45" i="4"/>
  <c r="T45" i="4"/>
  <c r="U45" i="4"/>
  <c r="R46" i="4"/>
  <c r="S46" i="4"/>
  <c r="T46" i="4"/>
  <c r="U46" i="4"/>
  <c r="R47" i="4"/>
  <c r="S47" i="4"/>
  <c r="T47" i="4"/>
  <c r="U47" i="4"/>
  <c r="R53" i="4"/>
  <c r="S53" i="4"/>
  <c r="T53" i="4"/>
  <c r="U53" i="4"/>
  <c r="R54" i="4"/>
  <c r="S54" i="4"/>
  <c r="T54" i="4"/>
  <c r="U54" i="4"/>
  <c r="R55" i="4"/>
  <c r="S55" i="4"/>
  <c r="T55" i="4"/>
  <c r="U55" i="4"/>
  <c r="R56" i="4"/>
  <c r="S56" i="4"/>
  <c r="T56" i="4"/>
  <c r="U56" i="4"/>
  <c r="R57" i="4"/>
  <c r="S57" i="4"/>
  <c r="T57" i="4"/>
  <c r="U57" i="4"/>
  <c r="R58" i="4"/>
  <c r="S58" i="4"/>
  <c r="T58" i="4"/>
  <c r="U58" i="4"/>
  <c r="R59" i="4"/>
  <c r="S59" i="4"/>
  <c r="T59" i="4"/>
  <c r="U59" i="4"/>
  <c r="R61" i="4"/>
  <c r="S61" i="4"/>
  <c r="T61" i="4"/>
  <c r="U61" i="4"/>
  <c r="R62" i="4"/>
  <c r="S62" i="4"/>
  <c r="T62" i="4"/>
  <c r="U62" i="4"/>
  <c r="R63" i="4"/>
  <c r="S63" i="4"/>
  <c r="T63" i="4"/>
  <c r="U63" i="4"/>
  <c r="R65" i="4"/>
  <c r="S65" i="4"/>
  <c r="T65" i="4"/>
  <c r="U65" i="4"/>
  <c r="R66" i="4"/>
  <c r="S66" i="4"/>
  <c r="T66" i="4"/>
  <c r="U66" i="4"/>
  <c r="R67" i="4"/>
  <c r="S67" i="4"/>
  <c r="T67" i="4"/>
  <c r="U67" i="4"/>
  <c r="R69" i="4"/>
  <c r="S69" i="4"/>
  <c r="T69" i="4"/>
  <c r="U69" i="4"/>
  <c r="R70" i="4"/>
  <c r="S70" i="4"/>
  <c r="T70" i="4"/>
  <c r="U70" i="4"/>
  <c r="R71" i="4"/>
  <c r="S71" i="4"/>
  <c r="T71" i="4"/>
  <c r="U71" i="4"/>
  <c r="R72" i="4"/>
  <c r="S72" i="4"/>
  <c r="T72" i="4"/>
  <c r="U72" i="4"/>
  <c r="R73" i="4"/>
  <c r="S73" i="4"/>
  <c r="T73" i="4"/>
  <c r="U73" i="4"/>
  <c r="R75" i="4"/>
  <c r="S75" i="4"/>
  <c r="T75" i="4"/>
  <c r="U75" i="4"/>
  <c r="R76" i="4"/>
  <c r="S76" i="4"/>
  <c r="T76" i="4"/>
  <c r="U76" i="4"/>
  <c r="R77" i="4"/>
  <c r="S77" i="4"/>
  <c r="T77" i="4"/>
  <c r="U77" i="4"/>
  <c r="R78" i="4"/>
  <c r="S78" i="4"/>
  <c r="T78" i="4"/>
  <c r="U78" i="4"/>
  <c r="R79" i="4"/>
  <c r="S79" i="4"/>
  <c r="T79" i="4"/>
  <c r="U79" i="4"/>
  <c r="Q79" i="4" l="1"/>
  <c r="Q75" i="4"/>
  <c r="Q71" i="4"/>
  <c r="Q67" i="4"/>
  <c r="Q63" i="4"/>
  <c r="Q59" i="4"/>
  <c r="Q55" i="4"/>
  <c r="Q47" i="4"/>
  <c r="Q77" i="4"/>
  <c r="Q73" i="4"/>
  <c r="Q78" i="4"/>
  <c r="Q76" i="4"/>
  <c r="Q72" i="4"/>
  <c r="M81" i="4"/>
  <c r="Q69" i="4"/>
  <c r="Q65" i="4"/>
  <c r="Q61" i="4"/>
  <c r="Q57" i="4"/>
  <c r="Q53" i="4"/>
  <c r="Q45" i="4"/>
  <c r="Q41" i="4"/>
  <c r="Q70" i="4"/>
  <c r="Q66" i="4"/>
  <c r="Q62" i="4"/>
  <c r="Q58" i="4"/>
  <c r="Q56" i="4"/>
  <c r="Q54" i="4"/>
  <c r="Q46" i="4"/>
  <c r="Q44" i="4"/>
  <c r="Q38" i="4"/>
  <c r="N81" i="4" l="1"/>
  <c r="Q56" i="11" l="1"/>
  <c r="Q57" i="11"/>
  <c r="Q61" i="11"/>
  <c r="Q66" i="11"/>
  <c r="Q59" i="11"/>
  <c r="Q58" i="11"/>
  <c r="Q55" i="11"/>
  <c r="Q78" i="11"/>
  <c r="Q54" i="11"/>
  <c r="Q53" i="11"/>
  <c r="Q51" i="11"/>
  <c r="Q48" i="11"/>
  <c r="Q47" i="11"/>
  <c r="Q46" i="11"/>
  <c r="Q45" i="11"/>
  <c r="Q44" i="11"/>
  <c r="Q41" i="11"/>
  <c r="Q38" i="11"/>
  <c r="Q25" i="11" l="1"/>
  <c r="Q31" i="11"/>
  <c r="Q60" i="11"/>
  <c r="Q11" i="11"/>
  <c r="Q27" i="11"/>
  <c r="Q35" i="11"/>
  <c r="Q37" i="11"/>
  <c r="Q24" i="11"/>
  <c r="Q32" i="11"/>
  <c r="Q39" i="11"/>
  <c r="Q36" i="11" l="1"/>
  <c r="Q26" i="11"/>
  <c r="Q33" i="11"/>
  <c r="Q8" i="11"/>
  <c r="Q50" i="11"/>
  <c r="Q34" i="11"/>
  <c r="Q18" i="11"/>
  <c r="Q19" i="11"/>
  <c r="Q28" i="11"/>
  <c r="Q14" i="11"/>
  <c r="Q16" i="11"/>
  <c r="Q15" i="11"/>
  <c r="Q68" i="11"/>
  <c r="Q74" i="11"/>
  <c r="Q52" i="11"/>
  <c r="Q49" i="11"/>
  <c r="Q43" i="11"/>
  <c r="Q42" i="11"/>
  <c r="Q40" i="11"/>
  <c r="Q30" i="11"/>
  <c r="Q29" i="11"/>
  <c r="Q23" i="11"/>
  <c r="Q22" i="11"/>
  <c r="Q21" i="11"/>
  <c r="Q20" i="11"/>
  <c r="Q17" i="11"/>
  <c r="Q13" i="11"/>
  <c r="Q12" i="11"/>
  <c r="Q10" i="11"/>
  <c r="Q9" i="11"/>
  <c r="U81" i="11" l="1"/>
  <c r="K81" i="11"/>
  <c r="Q7" i="11" l="1"/>
  <c r="Q81" i="11" s="1"/>
  <c r="H81" i="5" l="1"/>
  <c r="R81" i="5" l="1"/>
  <c r="R52" i="4"/>
  <c r="R68" i="4"/>
  <c r="O33" i="4" l="1"/>
  <c r="P33" i="4" s="1"/>
  <c r="O29" i="4"/>
  <c r="P29" i="4" s="1"/>
  <c r="O25" i="4"/>
  <c r="P25" i="4" s="1"/>
  <c r="O21" i="4"/>
  <c r="P21" i="4" s="1"/>
  <c r="O17" i="4"/>
  <c r="P17" i="4" s="1"/>
  <c r="O13" i="4"/>
  <c r="P13" i="4" s="1"/>
  <c r="O9" i="4"/>
  <c r="P9" i="4" s="1"/>
  <c r="O43" i="4"/>
  <c r="P43" i="4" s="1"/>
  <c r="O36" i="4"/>
  <c r="P36" i="4" s="1"/>
  <c r="O32" i="4"/>
  <c r="P32" i="4" s="1"/>
  <c r="O28" i="4"/>
  <c r="P28" i="4" s="1"/>
  <c r="O24" i="4"/>
  <c r="P24" i="4" s="1"/>
  <c r="O20" i="4"/>
  <c r="P20" i="4" s="1"/>
  <c r="O16" i="4"/>
  <c r="P16" i="4" s="1"/>
  <c r="O12" i="4"/>
  <c r="P12" i="4" s="1"/>
  <c r="O8" i="4"/>
  <c r="P8" i="4" s="1"/>
  <c r="O42" i="4"/>
  <c r="P42" i="4" s="1"/>
  <c r="O50" i="4"/>
  <c r="P50" i="4" s="1"/>
  <c r="O35" i="4"/>
  <c r="P35" i="4" s="1"/>
  <c r="O31" i="4"/>
  <c r="P31" i="4" s="1"/>
  <c r="O27" i="4"/>
  <c r="P27" i="4" s="1"/>
  <c r="O23" i="4"/>
  <c r="P23" i="4" s="1"/>
  <c r="O19" i="4"/>
  <c r="P19" i="4" s="1"/>
  <c r="O15" i="4"/>
  <c r="P15" i="4" s="1"/>
  <c r="O11" i="4"/>
  <c r="P11" i="4" s="1"/>
  <c r="O37" i="4"/>
  <c r="P37" i="4" s="1"/>
  <c r="O7" i="4"/>
  <c r="O49" i="4"/>
  <c r="P49" i="4" s="1"/>
  <c r="O39" i="4"/>
  <c r="P39" i="4" s="1"/>
  <c r="O34" i="4"/>
  <c r="P34" i="4" s="1"/>
  <c r="O30" i="4"/>
  <c r="P30" i="4" s="1"/>
  <c r="O26" i="4"/>
  <c r="P26" i="4" s="1"/>
  <c r="O22" i="4"/>
  <c r="P22" i="4" s="1"/>
  <c r="O18" i="4"/>
  <c r="P18" i="4" s="1"/>
  <c r="O14" i="4"/>
  <c r="P14" i="4" s="1"/>
  <c r="O10" i="4"/>
  <c r="P10" i="4" s="1"/>
  <c r="R43" i="4"/>
  <c r="R33" i="4"/>
  <c r="R25" i="4"/>
  <c r="R17" i="4"/>
  <c r="R9" i="4"/>
  <c r="R36" i="4"/>
  <c r="R32" i="4"/>
  <c r="R24" i="4"/>
  <c r="R16" i="4"/>
  <c r="R8" i="4"/>
  <c r="R49" i="4"/>
  <c r="R39" i="4"/>
  <c r="R34" i="4"/>
  <c r="R30" i="4"/>
  <c r="R26" i="4"/>
  <c r="R22" i="4"/>
  <c r="R18" i="4"/>
  <c r="R14" i="4"/>
  <c r="R10" i="4"/>
  <c r="R60" i="4"/>
  <c r="R37" i="4"/>
  <c r="R29" i="4"/>
  <c r="R21" i="4"/>
  <c r="R13" i="4"/>
  <c r="R42" i="4"/>
  <c r="R28" i="4"/>
  <c r="R20" i="4"/>
  <c r="R12" i="4"/>
  <c r="R74" i="4"/>
  <c r="R50" i="4"/>
  <c r="R35" i="4"/>
  <c r="R31" i="4"/>
  <c r="R27" i="4"/>
  <c r="R23" i="4"/>
  <c r="R19" i="4"/>
  <c r="R15" i="4"/>
  <c r="R11" i="4"/>
  <c r="R7" i="4"/>
  <c r="H81" i="4"/>
  <c r="O81" i="4" l="1"/>
  <c r="P7" i="4"/>
  <c r="P81" i="4" s="1"/>
  <c r="R81" i="4"/>
  <c r="I81" i="3"/>
  <c r="T74" i="4" l="1"/>
  <c r="S68" i="4"/>
  <c r="T50" i="4"/>
  <c r="T49" i="4"/>
  <c r="T42" i="4"/>
  <c r="S39" i="4"/>
  <c r="T37" i="4"/>
  <c r="T36" i="4"/>
  <c r="S35" i="4"/>
  <c r="T34" i="4"/>
  <c r="S33" i="4"/>
  <c r="T30" i="4"/>
  <c r="T29" i="4"/>
  <c r="T28" i="4"/>
  <c r="T26" i="4"/>
  <c r="T25" i="4"/>
  <c r="S25" i="4"/>
  <c r="S23" i="4"/>
  <c r="T22" i="4"/>
  <c r="T21" i="4"/>
  <c r="S19" i="4"/>
  <c r="T18" i="4"/>
  <c r="S17" i="4"/>
  <c r="T14" i="4"/>
  <c r="T13" i="4"/>
  <c r="T10" i="4"/>
  <c r="S9" i="4"/>
  <c r="S7" i="4" l="1"/>
  <c r="S37" i="4"/>
  <c r="S21" i="4"/>
  <c r="S13" i="4"/>
  <c r="T20" i="4"/>
  <c r="S20" i="4"/>
  <c r="T16" i="4"/>
  <c r="S16" i="4"/>
  <c r="S8" i="4"/>
  <c r="T8" i="4"/>
  <c r="T12" i="4"/>
  <c r="S12" i="4"/>
  <c r="S32" i="4"/>
  <c r="S11" i="4"/>
  <c r="S15" i="4"/>
  <c r="T24" i="4"/>
  <c r="S27" i="4"/>
  <c r="S31" i="4"/>
  <c r="T32" i="4"/>
  <c r="S43" i="4"/>
  <c r="T52" i="4"/>
  <c r="S60" i="4"/>
  <c r="S24" i="4"/>
  <c r="S52" i="4"/>
  <c r="T11" i="4"/>
  <c r="T15" i="4"/>
  <c r="T27" i="4"/>
  <c r="T31" i="4"/>
  <c r="T43" i="4"/>
  <c r="T60" i="4"/>
  <c r="U25" i="4" l="1"/>
  <c r="Q25" i="4" s="1"/>
  <c r="U21" i="4"/>
  <c r="Q21" i="4" s="1"/>
  <c r="I81" i="5"/>
  <c r="J81" i="5"/>
  <c r="I81" i="4"/>
  <c r="T7" i="4"/>
  <c r="J81" i="4"/>
  <c r="U74" i="4"/>
  <c r="S74" i="4"/>
  <c r="T35" i="4"/>
  <c r="S22" i="4"/>
  <c r="S10" i="4"/>
  <c r="S28" i="4"/>
  <c r="S36" i="4"/>
  <c r="T17" i="4"/>
  <c r="T68" i="4"/>
  <c r="S42" i="4"/>
  <c r="S34" i="4"/>
  <c r="S26" i="4"/>
  <c r="S14" i="4"/>
  <c r="T39" i="4"/>
  <c r="T19" i="4"/>
  <c r="T33" i="4"/>
  <c r="S49" i="4"/>
  <c r="S50" i="4"/>
  <c r="S30" i="4"/>
  <c r="T23" i="4"/>
  <c r="S18" i="4"/>
  <c r="S29" i="4"/>
  <c r="T9" i="4"/>
  <c r="U60" i="4"/>
  <c r="Q60" i="4" s="1"/>
  <c r="U20" i="4" l="1"/>
  <c r="Q20" i="4" s="1"/>
  <c r="U10" i="4"/>
  <c r="Q10" i="4" s="1"/>
  <c r="U13" i="4"/>
  <c r="Q13" i="4" s="1"/>
  <c r="U31" i="4"/>
  <c r="Q31" i="4" s="1"/>
  <c r="U12" i="4"/>
  <c r="Q12" i="4" s="1"/>
  <c r="U29" i="4"/>
  <c r="Q29" i="4" s="1"/>
  <c r="U23" i="4"/>
  <c r="Q23" i="4" s="1"/>
  <c r="U33" i="4"/>
  <c r="Q33" i="4" s="1"/>
  <c r="U26" i="4"/>
  <c r="Q26" i="4" s="1"/>
  <c r="U8" i="4"/>
  <c r="Q8" i="4" s="1"/>
  <c r="U43" i="4"/>
  <c r="Q43" i="4" s="1"/>
  <c r="U27" i="4"/>
  <c r="Q27" i="4" s="1"/>
  <c r="U17" i="4"/>
  <c r="Q17" i="4" s="1"/>
  <c r="U28" i="4"/>
  <c r="Q28" i="4" s="1"/>
  <c r="U22" i="4"/>
  <c r="Q22" i="4" s="1"/>
  <c r="U15" i="4"/>
  <c r="Q15" i="4" s="1"/>
  <c r="U16" i="4"/>
  <c r="Q16" i="4" s="1"/>
  <c r="U36" i="4"/>
  <c r="Q36" i="4" s="1"/>
  <c r="U35" i="4"/>
  <c r="Q35" i="4" s="1"/>
  <c r="U32" i="4"/>
  <c r="Q32" i="4" s="1"/>
  <c r="U50" i="4"/>
  <c r="Q50" i="4" s="1"/>
  <c r="U39" i="4"/>
  <c r="Q39" i="4" s="1"/>
  <c r="U42" i="4"/>
  <c r="Q42" i="4" s="1"/>
  <c r="U11" i="4"/>
  <c r="Q11" i="4" s="1"/>
  <c r="U52" i="4"/>
  <c r="Q52" i="4" s="1"/>
  <c r="U24" i="4"/>
  <c r="Q24" i="4" s="1"/>
  <c r="U9" i="4"/>
  <c r="Q9" i="4" s="1"/>
  <c r="U18" i="4"/>
  <c r="Q18" i="4" s="1"/>
  <c r="U30" i="4"/>
  <c r="Q30" i="4" s="1"/>
  <c r="U49" i="4"/>
  <c r="Q49" i="4" s="1"/>
  <c r="U19" i="4"/>
  <c r="Q19" i="4" s="1"/>
  <c r="U14" i="4"/>
  <c r="Q14" i="4" s="1"/>
  <c r="U34" i="4"/>
  <c r="Q34" i="4" s="1"/>
  <c r="U68" i="4"/>
  <c r="Q68" i="4" s="1"/>
  <c r="U37" i="4"/>
  <c r="Q37" i="4" s="1"/>
  <c r="S81" i="4"/>
  <c r="T81" i="5"/>
  <c r="K81" i="5"/>
  <c r="S81" i="5"/>
  <c r="U7" i="4"/>
  <c r="K81" i="4"/>
  <c r="T81" i="4"/>
  <c r="Q74" i="4"/>
  <c r="S81" i="3" l="1"/>
  <c r="U81" i="4"/>
  <c r="Q7" i="4"/>
  <c r="Q81" i="4" s="1"/>
  <c r="Q81" i="5"/>
  <c r="U81" i="5"/>
  <c r="J81" i="3"/>
  <c r="T81" i="3"/>
  <c r="K81" i="3" l="1"/>
  <c r="Q81" i="3" l="1"/>
  <c r="P81" i="3"/>
  <c r="U81" i="3"/>
  <c r="L81" i="3"/>
  <c r="V81" i="3" l="1"/>
  <c r="R81" i="3"/>
</calcChain>
</file>

<file path=xl/sharedStrings.xml><?xml version="1.0" encoding="utf-8"?>
<sst xmlns="http://schemas.openxmlformats.org/spreadsheetml/2006/main" count="2566" uniqueCount="298">
  <si>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</si>
  <si>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</si>
  <si>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</si>
  <si>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</si>
  <si>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</si>
  <si>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</si>
  <si>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</si>
  <si>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</si>
  <si>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</si>
  <si>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</si>
  <si>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</si>
  <si>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</si>
  <si>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</si>
  <si>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</si>
  <si>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</si>
  <si>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</si>
  <si>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</si>
  <si>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</si>
  <si>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</si>
  <si>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</si>
  <si>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</si>
  <si>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</si>
  <si>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</si>
  <si>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</si>
  <si>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</si>
  <si>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</si>
  <si>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</si>
  <si>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</si>
  <si>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ФГБУ "РНЦ  "ВТО" им.акад. Г.А. Илизарова" Минздрава России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</si>
  <si>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</si>
  <si>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</si>
  <si>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</si>
  <si>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</si>
  <si>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</si>
  <si>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</si>
  <si>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</si>
  <si>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</si>
  <si>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</si>
  <si>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</si>
  <si>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</si>
  <si>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"Диакав"</t>
  </si>
  <si>
    <t>ООО "ЦАД 45"</t>
  </si>
  <si>
    <t>ООО "Доктор"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</si>
  <si>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</si>
  <si>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</si>
  <si>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</si>
  <si>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</si>
  <si>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</si>
  <si>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</si>
  <si>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</si>
  <si>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</si>
  <si>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"Ситилаб-Урал"</t>
  </si>
  <si>
    <t>ООО "Курорт "Кисегач"</t>
  </si>
  <si>
    <t>ООО "АльфаМед"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</si>
  <si>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</si>
  <si>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</si>
  <si>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</si>
  <si>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</si>
  <si>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</si>
  <si>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</si>
  <si>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</si>
  <si>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</si>
  <si>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</si>
  <si>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</si>
  <si>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</si>
  <si>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</si>
  <si>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</si>
  <si>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</si>
  <si>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</si>
  <si>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</si>
  <si>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Таблица 1</t>
  </si>
  <si>
    <t>Таблица 2</t>
  </si>
  <si>
    <t>Таблица 4</t>
  </si>
  <si>
    <t>Таблица 5</t>
  </si>
  <si>
    <t>Всего, госпитализаций</t>
  </si>
  <si>
    <t>Итого</t>
  </si>
  <si>
    <t>ГБУ "Шадринская БСМП"</t>
  </si>
  <si>
    <t>Таблица 8</t>
  </si>
  <si>
    <t>Всего,случаев лечения</t>
  </si>
  <si>
    <t>Таблица 7</t>
  </si>
  <si>
    <t>Таблица 6</t>
  </si>
  <si>
    <t>№ группы ВМП</t>
  </si>
  <si>
    <t>Наименование вида ВМП</t>
  </si>
  <si>
    <t>ГБУ "Курганская областная клиническая больница"</t>
  </si>
  <si>
    <t>ГБУ  "Курганский областной перинатальный центр"</t>
  </si>
  <si>
    <t>ГБУ "Курганская областная детская клиническая больница имени Красного Креста"</t>
  </si>
  <si>
    <t>ГБУ "Курганский областной онкологический диспансер"</t>
  </si>
  <si>
    <t>ГБУ "Курганский областной госпиталь для ветеранов войн"</t>
  </si>
  <si>
    <t>ВСЕГО: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</si>
  <si>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</si>
  <si>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</si>
  <si>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</si>
  <si>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</si>
  <si>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</si>
  <si>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Высокоинтенсивная фокусированная ультразвуковая терапия (HIFU) при злокачественных новообразованиях, в том числе у детей</t>
  </si>
  <si>
    <t xml:space="preserve"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</t>
  </si>
  <si>
    <t>Дистанционная лучевая терапия в радиотерапевтических отделениях при злокачественных новообразованиях</t>
  </si>
  <si>
    <t>Реконструктивно-пластическое восстановление функции гортани и трахеи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</si>
  <si>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</si>
  <si>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</si>
  <si>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 xml:space="preserve"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</t>
  </si>
  <si>
    <t xml:space="preserve"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</si>
  <si>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</si>
  <si>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</si>
  <si>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 xml:space="preserve">Видеоторакоскопические операции на органах грудной полости 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</si>
  <si>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</si>
  <si>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в том числе поквартально</t>
  </si>
  <si>
    <t>Астрамед</t>
  </si>
  <si>
    <t>Торакальная хирургия</t>
  </si>
  <si>
    <t>Численность прикрепленного населения на 01.01.2021</t>
  </si>
  <si>
    <t>Доля численности прикрепленного населения</t>
  </si>
  <si>
    <t xml:space="preserve">Капитал 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</si>
  <si>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</si>
  <si>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>Расчет доли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</si>
  <si>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</si>
  <si>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</si>
  <si>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 xml:space="preserve">Объемы высокотехнологичной медицинской помощи, всего,  госпитализаций 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</si>
  <si>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</si>
  <si>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Всего, услуг</t>
  </si>
  <si>
    <t>Всего, вызовов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</si>
  <si>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</si>
  <si>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</si>
  <si>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</si>
  <si>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</si>
  <si>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</si>
  <si>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Всего, посещений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</si>
  <si>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</si>
  <si>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</si>
  <si>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Всего, госпитализаций (не включая медицинскую реабилитацию и  ВМП)</t>
  </si>
  <si>
    <t>ООО "Центр микрохирургии глаза "Визус-1"</t>
  </si>
  <si>
    <t>Доля объемов медицинской помощи</t>
  </si>
  <si>
    <t xml:space="preserve">Доля </t>
  </si>
  <si>
    <t>ГБУ "Санаторий "Озеро Горькое"</t>
  </si>
  <si>
    <t>ООО "Харизма"</t>
  </si>
  <si>
    <t>ООО "ЦМГЭ"</t>
  </si>
  <si>
    <t>ООО "ИНВИТРО-Урал"</t>
  </si>
  <si>
    <t>ООО ММЦ "СмартКлиник"</t>
  </si>
  <si>
    <t>ООО "Научно-методический центр клинической лабораторной диагностики Ситилаб"</t>
  </si>
  <si>
    <t>ООО НПФ "ХЕЛИКС"</t>
  </si>
  <si>
    <t>ООО "ВИТАЛАБ"</t>
  </si>
  <si>
    <t>ГБУ "Курганский областной врачебно-физкультурный диспансер"</t>
  </si>
  <si>
    <t>Численность прикрепленного населения по состоянию на 01.01.2021</t>
  </si>
  <si>
    <t>Медицинские организации других субъектов РФ</t>
  </si>
  <si>
    <t>Всего, комплексных посещений</t>
  </si>
  <si>
    <t>Плановые объемы медицинской помощи в связи с заболеваниями в амбулаторных условиях на 2022 год (УЗИ сердечно-сосудистой системы)</t>
  </si>
  <si>
    <t>Плановые объемы медицинской помощи в связи с заболеваниями в амбулаторных условиях на 2022 год (Эндоскопические исследования)</t>
  </si>
  <si>
    <t>Плановые объемы медицинской помощи в связи с заболеваниями в амбулаторных условиях на 2022 год (Паталого анатомическое исследование биопсийного материала с целью диагностики онкологических заболеваний)</t>
  </si>
  <si>
    <t>Плановые объемы медицинской помощи в связи с заболеваниями в амбулаторных условиях на 2022 год</t>
  </si>
  <si>
    <t>Плановые объемы медицинской помощи в связи с заболеваниями в амбулаторных условиях на 2022 год (медицинская реабилитация)</t>
  </si>
  <si>
    <t>Таблица 2.1</t>
  </si>
  <si>
    <t>Плановые объемы медицинской помощи в связи с заболеваниями в амбулаторных условиях на 2022 год (компьютерная томография)</t>
  </si>
  <si>
    <t>Таблица 2.2</t>
  </si>
  <si>
    <t>Плановые объемы медицинской помощи в связи с заболеваниями в амбулаторных условиях на 2022 год (магнитно-резонансная томография)</t>
  </si>
  <si>
    <t>Таблица 2.3</t>
  </si>
  <si>
    <t>Таблица 2.4</t>
  </si>
  <si>
    <t>Таблица 2.5</t>
  </si>
  <si>
    <t>Таблица 2.6</t>
  </si>
  <si>
    <t>Таблица 2.7</t>
  </si>
  <si>
    <t>Таблица 2.8</t>
  </si>
  <si>
    <t>Плановые объемы медицинской помощи в амбулаторных условиях на 2022 год, диспансеризация</t>
  </si>
  <si>
    <t>Плановые объемы медицинской помощи в амбулаторных условиях на 2022 год, посещения с иными целями</t>
  </si>
  <si>
    <t>Плановые объемы медицинской помощи в амбулаторных условиях на 2022 год, неотложная помощь</t>
  </si>
  <si>
    <t>Всего,  посещений</t>
  </si>
  <si>
    <t>Объемы медицинской помощи в условиях круглосуточного стационара (не включая ВМП и медицинскую реабилитацию) на 2022 год</t>
  </si>
  <si>
    <t>Объемы высокотехнологичной медицинской помощи в условиях круглосуточного стационара  на 2022 год</t>
  </si>
  <si>
    <t>случаи</t>
  </si>
  <si>
    <t>Абдоминальная хирургия (хирургия)</t>
  </si>
  <si>
    <t>1.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</si>
  <si>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</si>
  <si>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</si>
  <si>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</si>
  <si>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</si>
  <si>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</si>
  <si>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</si>
  <si>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</si>
  <si>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</si>
  <si>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</si>
  <si>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</si>
  <si>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</si>
  <si>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</si>
  <si>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</si>
  <si>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</si>
  <si>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</si>
  <si>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</si>
  <si>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</si>
  <si>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</si>
  <si>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</si>
  <si>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</si>
  <si>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</si>
  <si>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</si>
  <si>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</si>
  <si>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</si>
  <si>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</si>
  <si>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Внутрисосудистый тромболизис при окклюзиях церебральных артерий и синусов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</si>
  <si>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</si>
  <si>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</si>
  <si>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</si>
  <si>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</si>
  <si>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</si>
  <si>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</si>
  <si>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</si>
  <si>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</si>
  <si>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</si>
  <si>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</si>
  <si>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 xml:space="preserve"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</si>
  <si>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</si>
  <si>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</si>
  <si>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болезни Меньера и других нарушений вестибулярной функции</t>
  </si>
  <si>
    <t>Хирургическое лечение доброкачественных новообразований околоносовых пазух, основания черепа и среднего уха</t>
  </si>
  <si>
    <t>Хирургические вмешательства на околоносовых пазухах, требующие реконструкции лицевого скелета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</si>
  <si>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</si>
  <si>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</si>
  <si>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</si>
  <si>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Педиатрия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</si>
  <si>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</si>
  <si>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</si>
  <si>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</si>
  <si>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</si>
  <si>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</si>
  <si>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</si>
  <si>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</si>
  <si>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 стента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</si>
  <si>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2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</si>
  <si>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3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</si>
  <si>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1-3 стентов в сосуд (сосуды))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</si>
  <si>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</si>
  <si>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</si>
  <si>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 у детей</t>
  </si>
  <si>
    <t>Эндоваскулярная, хирургическая коррекция нарушений ритма сердца без имплантации кардиовертера-дефибриллятора</t>
  </si>
  <si>
    <t xml:space="preserve">Эндоваскулярная тромбэкстракция при остром ишемическом инсульте 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</si>
  <si>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</si>
  <si>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</si>
  <si>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</si>
  <si>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</si>
  <si>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</si>
  <si>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</si>
  <si>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</si>
  <si>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</si>
  <si>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</si>
  <si>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</si>
  <si>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</si>
  <si>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</si>
  <si>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</si>
  <si>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</si>
  <si>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</si>
  <si>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</si>
  <si>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Челюстно-лицевая хирургия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</si>
  <si>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</si>
  <si>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</si>
  <si>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</si>
  <si>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</si>
  <si>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 тяжелых форм АКТГ-синдрома</t>
  </si>
  <si>
    <t>Плановые объемы и финансовое обеспечение высокотехнологичной медицинской помощи (ВМП) в условиях круглосуточного стационара на 2022 год</t>
  </si>
  <si>
    <t>Таблица 6.1.</t>
  </si>
  <si>
    <t>финансовое обеспечение, руб.</t>
  </si>
  <si>
    <t>Объемы  медицинской реабилитации в условиях круглосуточного стационара  на 2022 год</t>
  </si>
  <si>
    <t>Объемы  медицинской помощи в условиях дневных стационаров на 2022 год</t>
  </si>
  <si>
    <t xml:space="preserve">Скорая помощь, плановые объемы на 2022 год </t>
  </si>
  <si>
    <t>Всего, объемы скорой помощи</t>
  </si>
  <si>
    <t>вызовов</t>
  </si>
  <si>
    <t>в том числе вызовов с проведением тромболитической терапии</t>
  </si>
  <si>
    <t>Плановые объемы медицинской помощи в амбулаторных условиях на 2022 год, профилактические осмотры</t>
  </si>
  <si>
    <t>Плановые объемы медицинской помощи в связи с заболеваниями в амбулаторных условиях на 2022 год (Тестирование на выявление covid-19)</t>
  </si>
  <si>
    <t>Плановые объемы медицинской помощи в амбулаторных условиях на 2022 год, УЗИ плода (1 триместр)</t>
  </si>
  <si>
    <t>Таблица 3.3</t>
  </si>
  <si>
    <t>Таблица 3.2</t>
  </si>
  <si>
    <t>Таблица 3.1</t>
  </si>
  <si>
    <t>Таблица 3</t>
  </si>
  <si>
    <t>Таблица 3.4</t>
  </si>
  <si>
    <t>Плановые объемы медицинской помощи в амбулаторных условиях на 2022 год, 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</si>
  <si>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</si>
  <si>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2022 год, определение антигена D системы Резус (резус-фактор плода)</t>
  </si>
  <si>
    <t>в том числе углубленная диспансеризация</t>
  </si>
  <si>
    <t>Обращения по заболеваниям</t>
  </si>
  <si>
    <t>Плановые объемы медицинской помощи в связи с заболеваниями в амбулаторных условиях на 2022 год (Малекулярно-генетические исследования с целью диагностики онкологических заболеваний)</t>
  </si>
  <si>
    <t>Диспансеризация</t>
  </si>
  <si>
    <t>Круглосуточный стационар</t>
  </si>
  <si>
    <t>из них</t>
  </si>
  <si>
    <t>ВМП</t>
  </si>
  <si>
    <t>медицинская реабилитация</t>
  </si>
  <si>
    <t>КТ, исследований</t>
  </si>
  <si>
    <t>МРТ, исследований</t>
  </si>
  <si>
    <t>УЗИ сердечно-сосудистой системы, исследований</t>
  </si>
  <si>
    <t>Эндоскопические исследования, исследований</t>
  </si>
  <si>
    <t>Патолого-анатомические исследования, исследований</t>
  </si>
  <si>
    <t>Малекулярно-генетические исследования, исследований</t>
  </si>
  <si>
    <t xml:space="preserve">Тестирования на выявление COVID-19, исследований
</t>
  </si>
  <si>
    <t>Посещения с иными целями, посещениц</t>
  </si>
  <si>
    <t>всего, комплексных посещений</t>
  </si>
  <si>
    <t>Профосмотры, комплексных посещений</t>
  </si>
  <si>
    <t>всего, госпитализаций</t>
  </si>
  <si>
    <t>Дневной стационар, случаев лечения</t>
  </si>
  <si>
    <t xml:space="preserve">Обращение по заболеванию  по профилю "Медицинская реабилитация"
</t>
  </si>
  <si>
    <t>Распределения объемов предоставления медицинской помощи, установленных территориальной программой ОМС Курганской области на 2022 год</t>
  </si>
  <si>
    <t>Скорая помощь, вызовов</t>
  </si>
  <si>
    <t>Медицинская помощь в амбулаторных условиях</t>
  </si>
  <si>
    <t>Приложение 1</t>
  </si>
  <si>
    <t>к протоколу заседания комиссии по разработке территориальной программы ОМС Курганской области от 30.12.2021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</si>
</sst>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₽_-;\-* #,##0.00_₽_-;_-* &quot;-&quot;??_₽_-;_-@_-"/>
    <numFmt numFmtId="164" formatCode="_-* #,##0.00_р_._-;\-* #,##0.00_р_._-;_-* &quot;-&quot;??_р_._-;_-@_-"/>
    <numFmt numFmtId="165" formatCode="_-* #,##0_₽_-;\-* #,##0_₽_-;_-* &quot;-&quot;??_₽_-;_-@_-"/>
    <numFmt numFmtId="166" formatCode="0.00_ ;[Red]\-0.00\ "/>
    <numFmt numFmtId="167" formatCode="#,##0.00\ _₽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9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0"/>
      <name val="Arial Cyr"/>
      <charset val="204"/>
    </font>
    <font>
      <i/>
      <sz val="10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29" fillId="0" borderId="0"/>
    <xf numFmtId="0" fontId="31" fillId="0" borderId="0"/>
    <xf numFmtId="0" fontId="1" fillId="0" borderId="0"/>
    <xf numFmtId="43" fontId="1" fillId="0" borderId="0" applyFont="0" applyFill="0" applyBorder="0" applyAlignment="0" applyProtection="0"/>
  </cellStyleXfs>
  <cellXfs count="20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indent="1"/>
    </xf>
    <xf numFmtId="3" fontId="3" fillId="2" borderId="0" xfId="0" applyNumberFormat="1" applyFont="1" applyFill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3" fontId="2" fillId="2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3" fontId="5" fillId="2" borderId="0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/>
    <xf numFmtId="165" fontId="26" fillId="0" borderId="1" xfId="1" applyNumberFormat="1" applyFont="1" applyBorder="1"/>
    <xf numFmtId="0" fontId="27" fillId="0" borderId="1" xfId="0" applyFont="1" applyBorder="1"/>
    <xf numFmtId="165" fontId="27" fillId="0" borderId="1" xfId="1" applyNumberFormat="1" applyFont="1" applyBorder="1" applyAlignment="1">
      <alignment vertical="center"/>
    </xf>
    <xf numFmtId="165" fontId="27" fillId="2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/>
    <xf numFmtId="0" fontId="2" fillId="2" borderId="1" xfId="0" applyFont="1" applyFill="1" applyBorder="1"/>
    <xf numFmtId="0" fontId="4" fillId="2" borderId="1" xfId="0" applyFont="1" applyFill="1" applyBorder="1"/>
    <xf numFmtId="0" fontId="4" fillId="2" borderId="16" xfId="0" applyFont="1" applyFill="1" applyBorder="1" applyAlignment="1"/>
    <xf numFmtId="166" fontId="2" fillId="2" borderId="0" xfId="0" applyNumberFormat="1" applyFont="1" applyFill="1"/>
    <xf numFmtId="166" fontId="3" fillId="2" borderId="0" xfId="0" applyNumberFormat="1" applyFont="1" applyFill="1"/>
    <xf numFmtId="3" fontId="2" fillId="2" borderId="1" xfId="0" applyNumberFormat="1" applyFont="1" applyFill="1" applyBorder="1"/>
    <xf numFmtId="0" fontId="4" fillId="2" borderId="2" xfId="0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16" xfId="0" applyFont="1" applyFill="1" applyBorder="1" applyAlignment="1"/>
    <xf numFmtId="0" fontId="3" fillId="0" borderId="0" xfId="0" applyFont="1" applyFill="1"/>
    <xf numFmtId="3" fontId="3" fillId="0" borderId="1" xfId="0" applyNumberFormat="1" applyFont="1" applyFill="1" applyBorder="1" applyAlignment="1">
      <alignment wrapText="1"/>
    </xf>
    <xf numFmtId="3" fontId="3" fillId="0" borderId="0" xfId="0" applyNumberFormat="1" applyFont="1" applyFill="1" applyAlignment="1">
      <alignment horizontal="right" indent="1"/>
    </xf>
    <xf numFmtId="3" fontId="3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3" fontId="3" fillId="0" borderId="1" xfId="0" applyNumberFormat="1" applyFont="1" applyFill="1" applyBorder="1" applyAlignment="1">
      <alignment horizontal="right" wrapText="1" indent="1"/>
    </xf>
    <xf numFmtId="3" fontId="2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indent="1"/>
    </xf>
    <xf numFmtId="3" fontId="6" fillId="0" borderId="1" xfId="0" applyNumberFormat="1" applyFont="1" applyFill="1" applyBorder="1" applyAlignment="1">
      <alignment wrapText="1"/>
    </xf>
    <xf numFmtId="0" fontId="4" fillId="0" borderId="0" xfId="0" applyFont="1" applyFill="1"/>
    <xf numFmtId="3" fontId="5" fillId="0" borderId="0" xfId="0" applyNumberFormat="1" applyFont="1" applyFill="1" applyBorder="1" applyAlignment="1">
      <alignment wrapText="1"/>
    </xf>
    <xf numFmtId="166" fontId="3" fillId="0" borderId="0" xfId="0" applyNumberFormat="1" applyFont="1" applyFill="1"/>
    <xf numFmtId="3" fontId="4" fillId="0" borderId="1" xfId="0" applyNumberFormat="1" applyFont="1" applyFill="1" applyBorder="1" applyAlignment="1">
      <alignment wrapText="1"/>
    </xf>
    <xf numFmtId="166" fontId="2" fillId="0" borderId="0" xfId="0" applyNumberFormat="1" applyFont="1" applyFill="1"/>
    <xf numFmtId="165" fontId="25" fillId="2" borderId="1" xfId="1" applyNumberFormat="1" applyFont="1" applyFill="1" applyBorder="1" applyAlignment="1">
      <alignment wrapText="1"/>
    </xf>
    <xf numFmtId="165" fontId="25" fillId="2" borderId="1" xfId="1" applyNumberFormat="1" applyFont="1" applyFill="1" applyBorder="1" applyAlignment="1">
      <alignment vertical="top" wrapText="1"/>
    </xf>
    <xf numFmtId="0" fontId="2" fillId="0" borderId="0" xfId="0" applyFont="1" applyFill="1" applyAlignment="1"/>
    <xf numFmtId="1" fontId="2" fillId="0" borderId="1" xfId="0" applyNumberFormat="1" applyFont="1" applyFill="1" applyBorder="1"/>
    <xf numFmtId="4" fontId="2" fillId="2" borderId="1" xfId="0" applyNumberFormat="1" applyFont="1" applyFill="1" applyBorder="1" applyAlignment="1">
      <alignment horizontal="center" wrapText="1"/>
    </xf>
    <xf numFmtId="3" fontId="31" fillId="0" borderId="1" xfId="45" applyNumberFormat="1" applyFill="1" applyBorder="1" applyAlignment="1"/>
    <xf numFmtId="3" fontId="7" fillId="0" borderId="1" xfId="45" applyNumberFormat="1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3" fillId="25" borderId="0" xfId="0" applyFont="1" applyFill="1"/>
    <xf numFmtId="0" fontId="4" fillId="25" borderId="0" xfId="0" applyFont="1" applyFill="1" applyAlignment="1"/>
    <xf numFmtId="49" fontId="2" fillId="25" borderId="1" xfId="0" applyNumberFormat="1" applyFont="1" applyFill="1" applyBorder="1" applyAlignment="1">
      <alignment horizontal="center" wrapText="1"/>
    </xf>
    <xf numFmtId="1" fontId="2" fillId="25" borderId="1" xfId="0" applyNumberFormat="1" applyFont="1" applyFill="1" applyBorder="1"/>
    <xf numFmtId="0" fontId="2" fillId="25" borderId="1" xfId="0" applyFont="1" applyFill="1" applyBorder="1"/>
    <xf numFmtId="166" fontId="3" fillId="25" borderId="0" xfId="0" applyNumberFormat="1" applyFont="1" applyFill="1"/>
    <xf numFmtId="0" fontId="25" fillId="0" borderId="0" xfId="0" applyFont="1"/>
    <xf numFmtId="165" fontId="32" fillId="0" borderId="1" xfId="1" applyNumberFormat="1" applyFont="1" applyBorder="1" applyAlignment="1">
      <alignment horizontal="center" vertical="center" wrapText="1"/>
    </xf>
    <xf numFmtId="165" fontId="27" fillId="0" borderId="1" xfId="1" applyNumberFormat="1" applyFont="1" applyBorder="1"/>
    <xf numFmtId="164" fontId="27" fillId="0" borderId="1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65" fontId="26" fillId="0" borderId="1" xfId="1" applyNumberFormat="1" applyFont="1" applyBorder="1" applyAlignment="1">
      <alignment vertical="center"/>
    </xf>
    <xf numFmtId="0" fontId="30" fillId="0" borderId="0" xfId="0" applyFont="1"/>
    <xf numFmtId="3" fontId="3" fillId="2" borderId="1" xfId="0" applyNumberFormat="1" applyFont="1" applyFill="1" applyBorder="1" applyAlignment="1">
      <alignment vertical="center" wrapText="1"/>
    </xf>
    <xf numFmtId="3" fontId="33" fillId="2" borderId="1" xfId="0" applyNumberFormat="1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wrapText="1"/>
    </xf>
    <xf numFmtId="3" fontId="34" fillId="2" borderId="1" xfId="1" applyNumberFormat="1" applyFont="1" applyFill="1" applyBorder="1" applyAlignment="1">
      <alignment wrapText="1"/>
    </xf>
    <xf numFmtId="3" fontId="35" fillId="2" borderId="1" xfId="0" applyNumberFormat="1" applyFont="1" applyFill="1" applyBorder="1" applyAlignment="1">
      <alignment horizontal="right" indent="1"/>
    </xf>
    <xf numFmtId="0" fontId="27" fillId="0" borderId="1" xfId="0" applyFont="1" applyFill="1" applyBorder="1" applyAlignment="1">
      <alignment horizontal="left" vertical="center" wrapText="1"/>
    </xf>
    <xf numFmtId="167" fontId="26" fillId="0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7" fillId="2" borderId="0" xfId="0" applyFont="1" applyFill="1"/>
    <xf numFmtId="0" fontId="36" fillId="2" borderId="0" xfId="0" applyFont="1" applyFill="1"/>
    <xf numFmtId="0" fontId="27" fillId="0" borderId="0" xfId="0" applyFont="1"/>
    <xf numFmtId="0" fontId="26" fillId="2" borderId="0" xfId="0" applyFont="1" applyFill="1"/>
    <xf numFmtId="0" fontId="27" fillId="2" borderId="0" xfId="0" applyFont="1" applyFill="1" applyAlignment="1"/>
    <xf numFmtId="0" fontId="27" fillId="0" borderId="1" xfId="0" applyFont="1" applyBorder="1" applyAlignment="1">
      <alignment horizontal="center" vertical="center" wrapText="1"/>
    </xf>
    <xf numFmtId="0" fontId="27" fillId="2" borderId="1" xfId="0" applyFont="1" applyFill="1" applyBorder="1"/>
    <xf numFmtId="0" fontId="36" fillId="2" borderId="1" xfId="0" applyFont="1" applyFill="1" applyBorder="1" applyAlignment="1">
      <alignment wrapText="1"/>
    </xf>
    <xf numFmtId="3" fontId="27" fillId="0" borderId="1" xfId="0" applyNumberFormat="1" applyFont="1" applyBorder="1"/>
    <xf numFmtId="0" fontId="37" fillId="2" borderId="1" xfId="0" applyFont="1" applyFill="1" applyBorder="1" applyAlignment="1">
      <alignment horizontal="left" vertical="center" wrapText="1"/>
    </xf>
    <xf numFmtId="165" fontId="27" fillId="2" borderId="1" xfId="1" applyNumberFormat="1" applyFont="1" applyFill="1" applyBorder="1" applyAlignment="1">
      <alignment wrapText="1"/>
    </xf>
    <xf numFmtId="165" fontId="27" fillId="2" borderId="1" xfId="1" applyNumberFormat="1" applyFont="1" applyFill="1" applyBorder="1" applyAlignment="1">
      <alignment vertical="top" wrapText="1"/>
    </xf>
    <xf numFmtId="0" fontId="26" fillId="2" borderId="1" xfId="0" applyFont="1" applyFill="1" applyBorder="1"/>
    <xf numFmtId="0" fontId="26" fillId="2" borderId="1" xfId="0" applyFont="1" applyFill="1" applyBorder="1" applyAlignment="1"/>
    <xf numFmtId="3" fontId="27" fillId="0" borderId="0" xfId="0" applyNumberFormat="1" applyFont="1"/>
    <xf numFmtId="0" fontId="27" fillId="0" borderId="0" xfId="0" applyFont="1" applyBorder="1"/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/>
    <xf numFmtId="3" fontId="3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9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2" fillId="0" borderId="1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4" fontId="2" fillId="2" borderId="12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center" wrapText="1"/>
    </xf>
    <xf numFmtId="4" fontId="3" fillId="2" borderId="16" xfId="0" applyNumberFormat="1" applyFont="1" applyFill="1" applyBorder="1" applyAlignment="1">
      <alignment horizontal="center" wrapText="1"/>
    </xf>
    <xf numFmtId="4" fontId="3" fillId="2" borderId="1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center" vertical="center" wrapText="1"/>
    </xf>
    <xf numFmtId="0" fontId="3" fillId="25" borderId="17" xfId="0" applyFont="1" applyFill="1" applyBorder="1" applyAlignment="1">
      <alignment horizontal="center" vertical="center" wrapText="1"/>
    </xf>
    <xf numFmtId="0" fontId="3" fillId="25" borderId="2" xfId="0" applyFont="1" applyFill="1" applyBorder="1" applyAlignment="1">
      <alignment horizontal="center" vertical="center" wrapText="1"/>
    </xf>
    <xf numFmtId="4" fontId="2" fillId="25" borderId="1" xfId="0" applyNumberFormat="1" applyFont="1" applyFill="1" applyBorder="1" applyAlignment="1">
      <alignment horizontal="center" wrapText="1"/>
    </xf>
    <xf numFmtId="4" fontId="2" fillId="25" borderId="16" xfId="0" applyNumberFormat="1" applyFont="1" applyFill="1" applyBorder="1" applyAlignment="1">
      <alignment horizontal="center" wrapText="1"/>
    </xf>
    <xf numFmtId="4" fontId="2" fillId="25" borderId="2" xfId="0" applyNumberFormat="1" applyFont="1" applyFill="1" applyBorder="1" applyAlignment="1">
      <alignment horizontal="center" wrapText="1"/>
    </xf>
    <xf numFmtId="4" fontId="33" fillId="0" borderId="12" xfId="0" applyNumberFormat="1" applyFont="1" applyFill="1" applyBorder="1" applyAlignment="1">
      <alignment horizontal="center" vertical="center" wrapText="1"/>
    </xf>
    <xf numFmtId="4" fontId="33" fillId="0" borderId="15" xfId="0" applyNumberFormat="1" applyFont="1" applyFill="1" applyBorder="1" applyAlignment="1">
      <alignment horizontal="center" vertical="center" wrapText="1"/>
    </xf>
    <xf numFmtId="4" fontId="33" fillId="0" borderId="13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wrapText="1"/>
    </xf>
    <xf numFmtId="3" fontId="3" fillId="0" borderId="16" xfId="0" applyNumberFormat="1" applyFont="1" applyFill="1" applyBorder="1" applyAlignment="1">
      <alignment horizontal="center" wrapText="1"/>
    </xf>
    <xf numFmtId="3" fontId="3" fillId="0" borderId="17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 wrapText="1"/>
    </xf>
    <xf numFmtId="3" fontId="3" fillId="2" borderId="17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wrapText="1"/>
    </xf>
    <xf numFmtId="3" fontId="2" fillId="2" borderId="13" xfId="0" applyNumberFormat="1" applyFont="1" applyFill="1" applyBorder="1" applyAlignment="1">
      <alignment horizontal="center" wrapText="1"/>
    </xf>
    <xf numFmtId="3" fontId="2" fillId="2" borderId="15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32" fillId="0" borderId="1" xfId="1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 vertical="center" wrapText="1"/>
    </xf>
    <xf numFmtId="3" fontId="36" fillId="2" borderId="12" xfId="0" applyNumberFormat="1" applyFont="1" applyFill="1" applyBorder="1" applyAlignment="1">
      <alignment horizontal="center" vertical="center" wrapText="1"/>
    </xf>
    <xf numFmtId="3" fontId="36" fillId="2" borderId="15" xfId="0" applyNumberFormat="1" applyFont="1" applyFill="1" applyBorder="1" applyAlignment="1">
      <alignment horizontal="center" vertical="center" wrapText="1"/>
    </xf>
    <xf numFmtId="3" fontId="36" fillId="2" borderId="13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5"/>
    <cellStyle name="Обычный 3" xfId="44"/>
    <cellStyle name="Обычный 4" xfId="46"/>
    <cellStyle name="Финансовый" xfId="1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W81" sqref="A1:W81"/>
    </sheetView>
  </sheetViews>
  <sheetFormatPr defaultRowHeight="15" x14ac:dyDescent="0.2"/>
  <cols>
    <col min="1" max="1" width="6.7109375" style="1" customWidth="1"/>
    <col min="2" max="2" width="50.85546875" style="5" customWidth="1"/>
    <col min="3" max="6" width="13.85546875" style="42" hidden="1" customWidth="1"/>
    <col min="7" max="7" width="19.5703125" style="44" customWidth="1"/>
    <col min="8" max="9" width="15.85546875" style="9" customWidth="1"/>
    <col min="10" max="13" width="13.42578125" style="10" customWidth="1"/>
    <col min="14" max="23" width="11.28515625" style="1" customWidth="1"/>
    <col min="24" max="16384" width="9.140625" style="1"/>
  </cols>
  <sheetData>
    <row r="1" spans="1:23" x14ac:dyDescent="0.2">
      <c r="M1" s="11"/>
      <c r="W1" s="25" t="s">
        <v>296</v>
      </c>
    </row>
    <row r="2" spans="1:23" x14ac:dyDescent="0.2">
      <c r="W2" s="25" t="s">
        <v>297</v>
      </c>
    </row>
    <row r="3" spans="1:23" ht="18" customHeight="1" x14ac:dyDescent="0.25">
      <c r="A3" s="4" t="s">
        <v>257</v>
      </c>
      <c r="B3" s="35"/>
      <c r="C3" s="39"/>
      <c r="D3" s="39"/>
      <c r="E3" s="39"/>
      <c r="F3" s="39"/>
      <c r="G3" s="63"/>
      <c r="H3" s="35"/>
      <c r="I3" s="35"/>
      <c r="J3" s="35"/>
      <c r="K3" s="35"/>
      <c r="L3" s="35"/>
      <c r="M3" s="35"/>
      <c r="W3" s="1" t="s">
        <v>70</v>
      </c>
    </row>
    <row r="4" spans="1:23" s="36" customFormat="1" ht="57.75" customHeight="1" x14ac:dyDescent="0.2">
      <c r="A4" s="121" t="s">
        <v>0</v>
      </c>
      <c r="B4" s="122" t="s">
        <v>1</v>
      </c>
      <c r="C4" s="123" t="s">
        <v>113</v>
      </c>
      <c r="D4" s="123"/>
      <c r="E4" s="123"/>
      <c r="F4" s="123"/>
      <c r="G4" s="124" t="s">
        <v>109</v>
      </c>
      <c r="H4" s="117" t="s">
        <v>258</v>
      </c>
      <c r="I4" s="118"/>
      <c r="J4" s="116" t="s">
        <v>106</v>
      </c>
      <c r="K4" s="116"/>
      <c r="L4" s="116"/>
      <c r="M4" s="116"/>
      <c r="N4" s="113" t="s">
        <v>120</v>
      </c>
      <c r="O4" s="113"/>
      <c r="P4" s="113"/>
      <c r="Q4" s="113"/>
      <c r="R4" s="113"/>
      <c r="S4" s="113" t="s">
        <v>121</v>
      </c>
      <c r="T4" s="113"/>
      <c r="U4" s="113"/>
      <c r="V4" s="113"/>
      <c r="W4" s="113"/>
    </row>
    <row r="5" spans="1:23" s="2" customFormat="1" ht="49.5" customHeight="1" x14ac:dyDescent="0.2">
      <c r="A5" s="121"/>
      <c r="B5" s="122"/>
      <c r="C5" s="114" t="s">
        <v>109</v>
      </c>
      <c r="D5" s="114"/>
      <c r="E5" s="114" t="s">
        <v>110</v>
      </c>
      <c r="F5" s="114"/>
      <c r="G5" s="125"/>
      <c r="H5" s="119"/>
      <c r="I5" s="120"/>
      <c r="J5" s="116"/>
      <c r="K5" s="116"/>
      <c r="L5" s="116"/>
      <c r="M5" s="116"/>
      <c r="N5" s="115" t="s">
        <v>119</v>
      </c>
      <c r="O5" s="116" t="s">
        <v>65</v>
      </c>
      <c r="P5" s="116"/>
      <c r="Q5" s="116"/>
      <c r="R5" s="116"/>
      <c r="S5" s="115" t="s">
        <v>119</v>
      </c>
      <c r="T5" s="116" t="s">
        <v>65</v>
      </c>
      <c r="U5" s="116"/>
      <c r="V5" s="116"/>
      <c r="W5" s="116"/>
    </row>
    <row r="6" spans="1:23" s="6" customFormat="1" ht="91.5" customHeight="1" x14ac:dyDescent="0.2">
      <c r="A6" s="121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26"/>
      <c r="H6" s="87" t="s">
        <v>259</v>
      </c>
      <c r="I6" s="88" t="s">
        <v>260</v>
      </c>
      <c r="J6" s="69" t="s">
        <v>66</v>
      </c>
      <c r="K6" s="69" t="s">
        <v>67</v>
      </c>
      <c r="L6" s="69" t="s">
        <v>68</v>
      </c>
      <c r="M6" s="69" t="s">
        <v>69</v>
      </c>
      <c r="N6" s="115"/>
      <c r="O6" s="69" t="s">
        <v>66</v>
      </c>
      <c r="P6" s="69" t="s">
        <v>67</v>
      </c>
      <c r="Q6" s="69" t="s">
        <v>68</v>
      </c>
      <c r="R6" s="69" t="s">
        <v>69</v>
      </c>
      <c r="S6" s="115"/>
      <c r="T6" s="69" t="s">
        <v>66</v>
      </c>
      <c r="U6" s="69" t="s">
        <v>67</v>
      </c>
      <c r="V6" s="69" t="s">
        <v>68</v>
      </c>
      <c r="W6" s="69" t="s">
        <v>69</v>
      </c>
    </row>
    <row r="7" spans="1:23" x14ac:dyDescent="0.2">
      <c r="A7" s="27">
        <v>1</v>
      </c>
      <c r="B7" s="3" t="s">
        <v>2</v>
      </c>
      <c r="C7" s="37">
        <v>222</v>
      </c>
      <c r="D7" s="37">
        <v>8167</v>
      </c>
      <c r="E7" s="37">
        <f t="shared" ref="E7:E30" si="0">C7/(C7+D7)</f>
        <v>2.6463225652640362E-2</v>
      </c>
      <c r="F7" s="37">
        <f t="shared" ref="F7:F30" si="1">1-E7</f>
        <v>0.97353677434735963</v>
      </c>
      <c r="G7" s="52">
        <f>C7+D7</f>
        <v>8389</v>
      </c>
      <c r="H7" s="13">
        <v>2335</v>
      </c>
      <c r="I7" s="89">
        <v>6</v>
      </c>
      <c r="J7" s="13">
        <f>ROUND(H7/4,0)</f>
        <v>584</v>
      </c>
      <c r="K7" s="13">
        <f t="shared" ref="K7:K70" si="2">J7</f>
        <v>584</v>
      </c>
      <c r="L7" s="13">
        <f t="shared" ref="L7:L70" si="3">J7</f>
        <v>584</v>
      </c>
      <c r="M7" s="13">
        <f t="shared" ref="M7:M70" si="4">H7-J7-K7-L7</f>
        <v>583</v>
      </c>
      <c r="N7" s="32">
        <f>ROUND(H7*E7,0)</f>
        <v>62</v>
      </c>
      <c r="O7" s="32">
        <f>ROUND(N7/4,0)</f>
        <v>16</v>
      </c>
      <c r="P7" s="32">
        <f>O7</f>
        <v>16</v>
      </c>
      <c r="Q7" s="32">
        <f>O7</f>
        <v>16</v>
      </c>
      <c r="R7" s="32">
        <f>N7-O7-P7-Q7</f>
        <v>14</v>
      </c>
      <c r="S7" s="32">
        <f>T7+U7+V7+W7</f>
        <v>2273</v>
      </c>
      <c r="T7" s="32">
        <f>J7-O7</f>
        <v>568</v>
      </c>
      <c r="U7" s="32">
        <f>K7-P7</f>
        <v>568</v>
      </c>
      <c r="V7" s="32">
        <f>L7-Q7</f>
        <v>568</v>
      </c>
      <c r="W7" s="32">
        <f>M7-R7</f>
        <v>569</v>
      </c>
    </row>
    <row r="8" spans="1:23" x14ac:dyDescent="0.2">
      <c r="A8" s="27">
        <v>2</v>
      </c>
      <c r="B8" s="3" t="s">
        <v>3</v>
      </c>
      <c r="C8" s="37">
        <v>1082</v>
      </c>
      <c r="D8" s="37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ref="G8:G71" si="5">C8+D8</f>
        <v>14871</v>
      </c>
      <c r="H8" s="13">
        <v>4213</v>
      </c>
      <c r="I8" s="89">
        <v>5</v>
      </c>
      <c r="J8" s="13">
        <f t="shared" ref="J8:J71" si="6">ROUND(H8/4,0)</f>
        <v>1053</v>
      </c>
      <c r="K8" s="13">
        <f t="shared" si="2"/>
        <v>1053</v>
      </c>
      <c r="L8" s="13">
        <f t="shared" si="3"/>
        <v>1053</v>
      </c>
      <c r="M8" s="13">
        <f t="shared" si="4"/>
        <v>1054</v>
      </c>
      <c r="N8" s="32">
        <f t="shared" ref="N8:N71" si="7">ROUND(H8*E8,0)</f>
        <v>307</v>
      </c>
      <c r="O8" s="32">
        <f t="shared" ref="O8:O71" si="8">ROUND(N8/4,0)</f>
        <v>77</v>
      </c>
      <c r="P8" s="32">
        <f t="shared" ref="P8:P71" si="9">O8</f>
        <v>77</v>
      </c>
      <c r="Q8" s="32">
        <f t="shared" ref="Q8:Q71" si="10">O8</f>
        <v>77</v>
      </c>
      <c r="R8" s="32">
        <f t="shared" ref="R8:R71" si="11">N8-O8-P8-Q8</f>
        <v>76</v>
      </c>
      <c r="S8" s="32">
        <f t="shared" ref="S8:S71" si="12">T8+U8+V8+W8</f>
        <v>3906</v>
      </c>
      <c r="T8" s="32">
        <f t="shared" ref="T8:W70" si="13">J8-O8</f>
        <v>976</v>
      </c>
      <c r="U8" s="32">
        <f t="shared" si="13"/>
        <v>976</v>
      </c>
      <c r="V8" s="32">
        <f t="shared" si="13"/>
        <v>976</v>
      </c>
      <c r="W8" s="32">
        <f t="shared" si="13"/>
        <v>978</v>
      </c>
    </row>
    <row r="9" spans="1:23" x14ac:dyDescent="0.2">
      <c r="A9" s="27">
        <v>3</v>
      </c>
      <c r="B9" s="3" t="s">
        <v>4</v>
      </c>
      <c r="C9" s="37">
        <v>17087</v>
      </c>
      <c r="D9" s="37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5"/>
        <v>17561</v>
      </c>
      <c r="H9" s="13">
        <v>4947</v>
      </c>
      <c r="I9" s="89">
        <v>6</v>
      </c>
      <c r="J9" s="13">
        <f t="shared" si="6"/>
        <v>1237</v>
      </c>
      <c r="K9" s="13">
        <f t="shared" si="2"/>
        <v>1237</v>
      </c>
      <c r="L9" s="13">
        <f t="shared" si="3"/>
        <v>1237</v>
      </c>
      <c r="M9" s="13">
        <f t="shared" si="4"/>
        <v>1236</v>
      </c>
      <c r="N9" s="32">
        <f t="shared" si="7"/>
        <v>4813</v>
      </c>
      <c r="O9" s="32">
        <f t="shared" si="8"/>
        <v>1203</v>
      </c>
      <c r="P9" s="32">
        <f t="shared" si="9"/>
        <v>1203</v>
      </c>
      <c r="Q9" s="32">
        <f t="shared" si="10"/>
        <v>1203</v>
      </c>
      <c r="R9" s="32">
        <f t="shared" si="11"/>
        <v>1204</v>
      </c>
      <c r="S9" s="32">
        <f t="shared" si="12"/>
        <v>134</v>
      </c>
      <c r="T9" s="32">
        <f t="shared" si="13"/>
        <v>34</v>
      </c>
      <c r="U9" s="32">
        <f t="shared" si="13"/>
        <v>34</v>
      </c>
      <c r="V9" s="32">
        <f t="shared" si="13"/>
        <v>34</v>
      </c>
      <c r="W9" s="32">
        <f t="shared" si="13"/>
        <v>32</v>
      </c>
    </row>
    <row r="10" spans="1:23" x14ac:dyDescent="0.2">
      <c r="A10" s="27">
        <v>4</v>
      </c>
      <c r="B10" s="3" t="s">
        <v>5</v>
      </c>
      <c r="C10" s="37">
        <v>1390</v>
      </c>
      <c r="D10" s="37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5"/>
        <v>12549</v>
      </c>
      <c r="H10" s="13">
        <v>3523</v>
      </c>
      <c r="I10" s="89">
        <v>12</v>
      </c>
      <c r="J10" s="13">
        <f t="shared" si="6"/>
        <v>881</v>
      </c>
      <c r="K10" s="13">
        <f t="shared" si="2"/>
        <v>881</v>
      </c>
      <c r="L10" s="13">
        <f t="shared" si="3"/>
        <v>881</v>
      </c>
      <c r="M10" s="13">
        <f t="shared" si="4"/>
        <v>880</v>
      </c>
      <c r="N10" s="32">
        <f t="shared" si="7"/>
        <v>390</v>
      </c>
      <c r="O10" s="32">
        <f t="shared" si="8"/>
        <v>98</v>
      </c>
      <c r="P10" s="32">
        <f t="shared" si="9"/>
        <v>98</v>
      </c>
      <c r="Q10" s="32">
        <f t="shared" si="10"/>
        <v>98</v>
      </c>
      <c r="R10" s="32">
        <f t="shared" si="11"/>
        <v>96</v>
      </c>
      <c r="S10" s="32">
        <f t="shared" si="12"/>
        <v>3133</v>
      </c>
      <c r="T10" s="32">
        <f t="shared" si="13"/>
        <v>783</v>
      </c>
      <c r="U10" s="32">
        <f t="shared" si="13"/>
        <v>783</v>
      </c>
      <c r="V10" s="32">
        <f t="shared" si="13"/>
        <v>783</v>
      </c>
      <c r="W10" s="32">
        <f t="shared" si="13"/>
        <v>784</v>
      </c>
    </row>
    <row r="11" spans="1:23" x14ac:dyDescent="0.2">
      <c r="A11" s="27">
        <v>5</v>
      </c>
      <c r="B11" s="3" t="s">
        <v>6</v>
      </c>
      <c r="C11" s="37">
        <v>4114</v>
      </c>
      <c r="D11" s="37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5"/>
        <v>25205</v>
      </c>
      <c r="H11" s="13">
        <v>7089</v>
      </c>
      <c r="I11" s="89">
        <v>12</v>
      </c>
      <c r="J11" s="13">
        <f t="shared" si="6"/>
        <v>1772</v>
      </c>
      <c r="K11" s="13">
        <f t="shared" si="2"/>
        <v>1772</v>
      </c>
      <c r="L11" s="13">
        <f t="shared" si="3"/>
        <v>1772</v>
      </c>
      <c r="M11" s="13">
        <f t="shared" si="4"/>
        <v>1773</v>
      </c>
      <c r="N11" s="32">
        <f t="shared" si="7"/>
        <v>1157</v>
      </c>
      <c r="O11" s="32">
        <f t="shared" si="8"/>
        <v>289</v>
      </c>
      <c r="P11" s="32">
        <f t="shared" si="9"/>
        <v>289</v>
      </c>
      <c r="Q11" s="32">
        <f t="shared" si="10"/>
        <v>289</v>
      </c>
      <c r="R11" s="32">
        <f t="shared" si="11"/>
        <v>290</v>
      </c>
      <c r="S11" s="32">
        <f t="shared" si="12"/>
        <v>5932</v>
      </c>
      <c r="T11" s="32">
        <f t="shared" si="13"/>
        <v>1483</v>
      </c>
      <c r="U11" s="32">
        <f t="shared" si="13"/>
        <v>1483</v>
      </c>
      <c r="V11" s="32">
        <f t="shared" si="13"/>
        <v>1483</v>
      </c>
      <c r="W11" s="32">
        <f t="shared" si="13"/>
        <v>1483</v>
      </c>
    </row>
    <row r="12" spans="1:23" x14ac:dyDescent="0.2">
      <c r="A12" s="27">
        <v>6</v>
      </c>
      <c r="B12" s="3" t="s">
        <v>7</v>
      </c>
      <c r="C12" s="37">
        <v>194</v>
      </c>
      <c r="D12" s="37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5"/>
        <v>8302</v>
      </c>
      <c r="H12" s="13">
        <v>2329</v>
      </c>
      <c r="I12" s="89">
        <v>12</v>
      </c>
      <c r="J12" s="13">
        <f t="shared" si="6"/>
        <v>582</v>
      </c>
      <c r="K12" s="13">
        <f t="shared" si="2"/>
        <v>582</v>
      </c>
      <c r="L12" s="13">
        <f t="shared" si="3"/>
        <v>582</v>
      </c>
      <c r="M12" s="13">
        <f t="shared" si="4"/>
        <v>583</v>
      </c>
      <c r="N12" s="32">
        <f t="shared" si="7"/>
        <v>54</v>
      </c>
      <c r="O12" s="32">
        <f t="shared" si="8"/>
        <v>14</v>
      </c>
      <c r="P12" s="32">
        <f t="shared" si="9"/>
        <v>14</v>
      </c>
      <c r="Q12" s="32">
        <f t="shared" si="10"/>
        <v>14</v>
      </c>
      <c r="R12" s="32">
        <f t="shared" si="11"/>
        <v>12</v>
      </c>
      <c r="S12" s="32">
        <f t="shared" si="12"/>
        <v>2275</v>
      </c>
      <c r="T12" s="32">
        <f t="shared" si="13"/>
        <v>568</v>
      </c>
      <c r="U12" s="32">
        <f t="shared" si="13"/>
        <v>568</v>
      </c>
      <c r="V12" s="32">
        <f t="shared" si="13"/>
        <v>568</v>
      </c>
      <c r="W12" s="32">
        <f t="shared" si="13"/>
        <v>571</v>
      </c>
    </row>
    <row r="13" spans="1:23" x14ac:dyDescent="0.2">
      <c r="A13" s="27">
        <v>7</v>
      </c>
      <c r="B13" s="3" t="s">
        <v>8</v>
      </c>
      <c r="C13" s="37">
        <v>9931</v>
      </c>
      <c r="D13" s="37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5"/>
        <v>26447</v>
      </c>
      <c r="H13" s="13">
        <v>7472</v>
      </c>
      <c r="I13" s="89">
        <v>10</v>
      </c>
      <c r="J13" s="13">
        <f t="shared" si="6"/>
        <v>1868</v>
      </c>
      <c r="K13" s="13">
        <f t="shared" si="2"/>
        <v>1868</v>
      </c>
      <c r="L13" s="13">
        <f t="shared" si="3"/>
        <v>1868</v>
      </c>
      <c r="M13" s="13">
        <f t="shared" si="4"/>
        <v>1868</v>
      </c>
      <c r="N13" s="32">
        <f t="shared" si="7"/>
        <v>2806</v>
      </c>
      <c r="O13" s="32">
        <f t="shared" si="8"/>
        <v>702</v>
      </c>
      <c r="P13" s="32">
        <f t="shared" si="9"/>
        <v>702</v>
      </c>
      <c r="Q13" s="32">
        <f t="shared" si="10"/>
        <v>702</v>
      </c>
      <c r="R13" s="32">
        <f t="shared" si="11"/>
        <v>700</v>
      </c>
      <c r="S13" s="32">
        <f t="shared" si="12"/>
        <v>4666</v>
      </c>
      <c r="T13" s="32">
        <f t="shared" si="13"/>
        <v>1166</v>
      </c>
      <c r="U13" s="32">
        <f t="shared" si="13"/>
        <v>1166</v>
      </c>
      <c r="V13" s="32">
        <f t="shared" si="13"/>
        <v>1166</v>
      </c>
      <c r="W13" s="32">
        <f t="shared" si="13"/>
        <v>1168</v>
      </c>
    </row>
    <row r="14" spans="1:23" x14ac:dyDescent="0.2">
      <c r="A14" s="27">
        <v>8</v>
      </c>
      <c r="B14" s="3" t="s">
        <v>9</v>
      </c>
      <c r="C14" s="37">
        <v>1017</v>
      </c>
      <c r="D14" s="37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5"/>
        <v>20168</v>
      </c>
      <c r="H14" s="13">
        <v>5698</v>
      </c>
      <c r="I14" s="89">
        <v>10</v>
      </c>
      <c r="J14" s="13">
        <f t="shared" si="6"/>
        <v>1425</v>
      </c>
      <c r="K14" s="13">
        <f t="shared" si="2"/>
        <v>1425</v>
      </c>
      <c r="L14" s="13">
        <f t="shared" si="3"/>
        <v>1425</v>
      </c>
      <c r="M14" s="13">
        <f t="shared" si="4"/>
        <v>1423</v>
      </c>
      <c r="N14" s="32">
        <f t="shared" si="7"/>
        <v>287</v>
      </c>
      <c r="O14" s="32">
        <f t="shared" si="8"/>
        <v>72</v>
      </c>
      <c r="P14" s="32">
        <f t="shared" si="9"/>
        <v>72</v>
      </c>
      <c r="Q14" s="32">
        <f t="shared" si="10"/>
        <v>72</v>
      </c>
      <c r="R14" s="32">
        <f t="shared" si="11"/>
        <v>71</v>
      </c>
      <c r="S14" s="32">
        <f t="shared" si="12"/>
        <v>5411</v>
      </c>
      <c r="T14" s="32">
        <f t="shared" si="13"/>
        <v>1353</v>
      </c>
      <c r="U14" s="32">
        <f t="shared" si="13"/>
        <v>1353</v>
      </c>
      <c r="V14" s="32">
        <f t="shared" si="13"/>
        <v>1353</v>
      </c>
      <c r="W14" s="32">
        <f t="shared" si="13"/>
        <v>1352</v>
      </c>
    </row>
    <row r="15" spans="1:23" x14ac:dyDescent="0.2">
      <c r="A15" s="27">
        <v>9</v>
      </c>
      <c r="B15" s="3" t="s">
        <v>10</v>
      </c>
      <c r="C15" s="37">
        <v>42487</v>
      </c>
      <c r="D15" s="37">
        <v>4862</v>
      </c>
      <c r="E15" s="37">
        <f t="shared" si="0"/>
        <v>0.89731567720543204</v>
      </c>
      <c r="F15" s="37">
        <f t="shared" si="1"/>
        <v>0.10268432279456796</v>
      </c>
      <c r="G15" s="52"/>
      <c r="H15" s="13">
        <v>0</v>
      </c>
      <c r="I15" s="89"/>
      <c r="J15" s="13">
        <f t="shared" si="6"/>
        <v>0</v>
      </c>
      <c r="K15" s="13">
        <f t="shared" si="2"/>
        <v>0</v>
      </c>
      <c r="L15" s="13">
        <f t="shared" si="3"/>
        <v>0</v>
      </c>
      <c r="M15" s="13">
        <f t="shared" si="4"/>
        <v>0</v>
      </c>
      <c r="N15" s="32">
        <f t="shared" si="7"/>
        <v>0</v>
      </c>
      <c r="O15" s="32">
        <f t="shared" si="8"/>
        <v>0</v>
      </c>
      <c r="P15" s="32">
        <f t="shared" si="9"/>
        <v>0</v>
      </c>
      <c r="Q15" s="32">
        <f t="shared" si="10"/>
        <v>0</v>
      </c>
      <c r="R15" s="32">
        <f t="shared" si="11"/>
        <v>0</v>
      </c>
      <c r="S15" s="32">
        <f t="shared" si="12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  <c r="W15" s="32">
        <f t="shared" si="13"/>
        <v>0</v>
      </c>
    </row>
    <row r="16" spans="1:23" ht="16.5" customHeight="1" x14ac:dyDescent="0.2">
      <c r="A16" s="27">
        <v>10</v>
      </c>
      <c r="B16" s="3" t="s">
        <v>54</v>
      </c>
      <c r="C16" s="37">
        <v>2504</v>
      </c>
      <c r="D16" s="37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5"/>
        <v>28895</v>
      </c>
      <c r="H16" s="13">
        <v>8165</v>
      </c>
      <c r="I16" s="89">
        <v>18</v>
      </c>
      <c r="J16" s="13">
        <f t="shared" si="6"/>
        <v>2041</v>
      </c>
      <c r="K16" s="13">
        <f t="shared" si="2"/>
        <v>2041</v>
      </c>
      <c r="L16" s="13">
        <f t="shared" si="3"/>
        <v>2041</v>
      </c>
      <c r="M16" s="13">
        <f t="shared" si="4"/>
        <v>2042</v>
      </c>
      <c r="N16" s="32">
        <f t="shared" si="7"/>
        <v>708</v>
      </c>
      <c r="O16" s="32">
        <f t="shared" si="8"/>
        <v>177</v>
      </c>
      <c r="P16" s="32">
        <f t="shared" si="9"/>
        <v>177</v>
      </c>
      <c r="Q16" s="32">
        <f t="shared" si="10"/>
        <v>177</v>
      </c>
      <c r="R16" s="32">
        <f t="shared" si="11"/>
        <v>177</v>
      </c>
      <c r="S16" s="32">
        <f t="shared" si="12"/>
        <v>7457</v>
      </c>
      <c r="T16" s="32">
        <f t="shared" si="13"/>
        <v>1864</v>
      </c>
      <c r="U16" s="32">
        <f t="shared" si="13"/>
        <v>1864</v>
      </c>
      <c r="V16" s="32">
        <f t="shared" si="13"/>
        <v>1864</v>
      </c>
      <c r="W16" s="32">
        <f t="shared" si="13"/>
        <v>1865</v>
      </c>
    </row>
    <row r="17" spans="1:23" x14ac:dyDescent="0.2">
      <c r="A17" s="27">
        <v>11</v>
      </c>
      <c r="B17" s="3" t="s">
        <v>11</v>
      </c>
      <c r="C17" s="37">
        <v>13349</v>
      </c>
      <c r="D17" s="37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5"/>
        <v>13972</v>
      </c>
      <c r="H17" s="13">
        <v>3893</v>
      </c>
      <c r="I17" s="89">
        <v>6</v>
      </c>
      <c r="J17" s="13">
        <f t="shared" si="6"/>
        <v>973</v>
      </c>
      <c r="K17" s="13">
        <f t="shared" si="2"/>
        <v>973</v>
      </c>
      <c r="L17" s="13">
        <f t="shared" si="3"/>
        <v>973</v>
      </c>
      <c r="M17" s="13">
        <f t="shared" si="4"/>
        <v>974</v>
      </c>
      <c r="N17" s="32">
        <f t="shared" si="7"/>
        <v>3719</v>
      </c>
      <c r="O17" s="32">
        <f t="shared" si="8"/>
        <v>930</v>
      </c>
      <c r="P17" s="32">
        <f t="shared" si="9"/>
        <v>930</v>
      </c>
      <c r="Q17" s="32">
        <f t="shared" si="10"/>
        <v>930</v>
      </c>
      <c r="R17" s="32">
        <f t="shared" si="11"/>
        <v>929</v>
      </c>
      <c r="S17" s="32">
        <f t="shared" si="12"/>
        <v>174</v>
      </c>
      <c r="T17" s="32">
        <f t="shared" si="13"/>
        <v>43</v>
      </c>
      <c r="U17" s="32">
        <f t="shared" si="13"/>
        <v>43</v>
      </c>
      <c r="V17" s="32">
        <f t="shared" si="13"/>
        <v>43</v>
      </c>
      <c r="W17" s="32">
        <f t="shared" si="13"/>
        <v>45</v>
      </c>
    </row>
    <row r="18" spans="1:23" x14ac:dyDescent="0.2">
      <c r="A18" s="27">
        <v>12</v>
      </c>
      <c r="B18" s="3" t="s">
        <v>12</v>
      </c>
      <c r="C18" s="37">
        <v>5281</v>
      </c>
      <c r="D18" s="37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5"/>
        <v>15522</v>
      </c>
      <c r="H18" s="13">
        <v>4352</v>
      </c>
      <c r="I18" s="89">
        <v>12</v>
      </c>
      <c r="J18" s="13">
        <f t="shared" si="6"/>
        <v>1088</v>
      </c>
      <c r="K18" s="13">
        <f t="shared" si="2"/>
        <v>1088</v>
      </c>
      <c r="L18" s="13">
        <f t="shared" si="3"/>
        <v>1088</v>
      </c>
      <c r="M18" s="13">
        <f t="shared" si="4"/>
        <v>1088</v>
      </c>
      <c r="N18" s="32">
        <f t="shared" si="7"/>
        <v>1481</v>
      </c>
      <c r="O18" s="32">
        <f t="shared" si="8"/>
        <v>370</v>
      </c>
      <c r="P18" s="32">
        <f t="shared" si="9"/>
        <v>370</v>
      </c>
      <c r="Q18" s="32">
        <f t="shared" si="10"/>
        <v>370</v>
      </c>
      <c r="R18" s="32">
        <f t="shared" si="11"/>
        <v>371</v>
      </c>
      <c r="S18" s="32">
        <f t="shared" si="12"/>
        <v>2871</v>
      </c>
      <c r="T18" s="32">
        <f t="shared" si="13"/>
        <v>718</v>
      </c>
      <c r="U18" s="32">
        <f t="shared" si="13"/>
        <v>718</v>
      </c>
      <c r="V18" s="32">
        <f t="shared" si="13"/>
        <v>718</v>
      </c>
      <c r="W18" s="32">
        <f t="shared" si="13"/>
        <v>717</v>
      </c>
    </row>
    <row r="19" spans="1:23" x14ac:dyDescent="0.2">
      <c r="A19" s="27">
        <v>13</v>
      </c>
      <c r="B19" s="3" t="s">
        <v>13</v>
      </c>
      <c r="C19" s="37">
        <v>765</v>
      </c>
      <c r="D19" s="37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5"/>
        <v>15206</v>
      </c>
      <c r="H19" s="13">
        <v>4288</v>
      </c>
      <c r="I19" s="89">
        <v>15</v>
      </c>
      <c r="J19" s="13">
        <f t="shared" si="6"/>
        <v>1072</v>
      </c>
      <c r="K19" s="13">
        <f t="shared" si="2"/>
        <v>1072</v>
      </c>
      <c r="L19" s="13">
        <f t="shared" si="3"/>
        <v>1072</v>
      </c>
      <c r="M19" s="13">
        <f t="shared" si="4"/>
        <v>1072</v>
      </c>
      <c r="N19" s="32">
        <f t="shared" si="7"/>
        <v>216</v>
      </c>
      <c r="O19" s="32">
        <f t="shared" si="8"/>
        <v>54</v>
      </c>
      <c r="P19" s="32">
        <f t="shared" si="9"/>
        <v>54</v>
      </c>
      <c r="Q19" s="32">
        <f t="shared" si="10"/>
        <v>54</v>
      </c>
      <c r="R19" s="32">
        <f t="shared" si="11"/>
        <v>54</v>
      </c>
      <c r="S19" s="32">
        <f t="shared" si="12"/>
        <v>4072</v>
      </c>
      <c r="T19" s="32">
        <f t="shared" si="13"/>
        <v>1018</v>
      </c>
      <c r="U19" s="32">
        <f t="shared" si="13"/>
        <v>1018</v>
      </c>
      <c r="V19" s="32">
        <f t="shared" si="13"/>
        <v>1018</v>
      </c>
      <c r="W19" s="32">
        <f t="shared" si="13"/>
        <v>1018</v>
      </c>
    </row>
    <row r="20" spans="1:23" x14ac:dyDescent="0.2">
      <c r="A20" s="27">
        <v>14</v>
      </c>
      <c r="B20" s="3" t="s">
        <v>14</v>
      </c>
      <c r="C20" s="37">
        <v>146</v>
      </c>
      <c r="D20" s="37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5"/>
        <v>10892</v>
      </c>
      <c r="H20" s="13">
        <v>3052</v>
      </c>
      <c r="I20" s="89">
        <v>6</v>
      </c>
      <c r="J20" s="13">
        <f t="shared" si="6"/>
        <v>763</v>
      </c>
      <c r="K20" s="13">
        <f t="shared" si="2"/>
        <v>763</v>
      </c>
      <c r="L20" s="13">
        <f t="shared" si="3"/>
        <v>763</v>
      </c>
      <c r="M20" s="13">
        <f t="shared" si="4"/>
        <v>763</v>
      </c>
      <c r="N20" s="32">
        <f t="shared" si="7"/>
        <v>41</v>
      </c>
      <c r="O20" s="32">
        <f t="shared" si="8"/>
        <v>10</v>
      </c>
      <c r="P20" s="32">
        <f t="shared" si="9"/>
        <v>10</v>
      </c>
      <c r="Q20" s="32">
        <f t="shared" si="10"/>
        <v>10</v>
      </c>
      <c r="R20" s="32">
        <f t="shared" si="11"/>
        <v>11</v>
      </c>
      <c r="S20" s="32">
        <f t="shared" si="12"/>
        <v>3011</v>
      </c>
      <c r="T20" s="32">
        <f t="shared" si="13"/>
        <v>753</v>
      </c>
      <c r="U20" s="32">
        <f t="shared" si="13"/>
        <v>753</v>
      </c>
      <c r="V20" s="32">
        <f t="shared" si="13"/>
        <v>753</v>
      </c>
      <c r="W20" s="32">
        <f t="shared" si="13"/>
        <v>752</v>
      </c>
    </row>
    <row r="21" spans="1:23" x14ac:dyDescent="0.2">
      <c r="A21" s="27">
        <v>15</v>
      </c>
      <c r="B21" s="3" t="s">
        <v>15</v>
      </c>
      <c r="C21" s="37">
        <v>16169</v>
      </c>
      <c r="D21" s="37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5"/>
        <v>17555</v>
      </c>
      <c r="H21" s="13">
        <v>4893</v>
      </c>
      <c r="I21" s="89">
        <v>15</v>
      </c>
      <c r="J21" s="13">
        <f t="shared" si="6"/>
        <v>1223</v>
      </c>
      <c r="K21" s="13">
        <f t="shared" si="2"/>
        <v>1223</v>
      </c>
      <c r="L21" s="13">
        <f t="shared" si="3"/>
        <v>1223</v>
      </c>
      <c r="M21" s="13">
        <f t="shared" si="4"/>
        <v>1224</v>
      </c>
      <c r="N21" s="32">
        <f t="shared" si="7"/>
        <v>4507</v>
      </c>
      <c r="O21" s="32">
        <f t="shared" si="8"/>
        <v>1127</v>
      </c>
      <c r="P21" s="32">
        <f t="shared" si="9"/>
        <v>1127</v>
      </c>
      <c r="Q21" s="32">
        <f t="shared" si="10"/>
        <v>1127</v>
      </c>
      <c r="R21" s="32">
        <f t="shared" si="11"/>
        <v>1126</v>
      </c>
      <c r="S21" s="32">
        <f t="shared" si="12"/>
        <v>386</v>
      </c>
      <c r="T21" s="32">
        <f t="shared" si="13"/>
        <v>96</v>
      </c>
      <c r="U21" s="32">
        <f t="shared" si="13"/>
        <v>96</v>
      </c>
      <c r="V21" s="32">
        <f t="shared" si="13"/>
        <v>96</v>
      </c>
      <c r="W21" s="32">
        <f t="shared" si="13"/>
        <v>98</v>
      </c>
    </row>
    <row r="22" spans="1:23" x14ac:dyDescent="0.2">
      <c r="A22" s="27">
        <v>16</v>
      </c>
      <c r="B22" s="3" t="s">
        <v>16</v>
      </c>
      <c r="C22" s="37">
        <v>833</v>
      </c>
      <c r="D22" s="37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5"/>
        <v>10538</v>
      </c>
      <c r="H22" s="13">
        <v>2953</v>
      </c>
      <c r="I22" s="89">
        <v>6</v>
      </c>
      <c r="J22" s="13">
        <f t="shared" si="6"/>
        <v>738</v>
      </c>
      <c r="K22" s="13">
        <f t="shared" si="2"/>
        <v>738</v>
      </c>
      <c r="L22" s="13">
        <f t="shared" si="3"/>
        <v>738</v>
      </c>
      <c r="M22" s="13">
        <f t="shared" si="4"/>
        <v>739</v>
      </c>
      <c r="N22" s="32">
        <f t="shared" si="7"/>
        <v>233</v>
      </c>
      <c r="O22" s="32">
        <f t="shared" si="8"/>
        <v>58</v>
      </c>
      <c r="P22" s="32">
        <f t="shared" si="9"/>
        <v>58</v>
      </c>
      <c r="Q22" s="32">
        <f t="shared" si="10"/>
        <v>58</v>
      </c>
      <c r="R22" s="32">
        <f t="shared" si="11"/>
        <v>59</v>
      </c>
      <c r="S22" s="32">
        <f t="shared" si="12"/>
        <v>2720</v>
      </c>
      <c r="T22" s="32">
        <f t="shared" si="13"/>
        <v>680</v>
      </c>
      <c r="U22" s="32">
        <f t="shared" si="13"/>
        <v>680</v>
      </c>
      <c r="V22" s="32">
        <f t="shared" si="13"/>
        <v>680</v>
      </c>
      <c r="W22" s="32">
        <f t="shared" si="13"/>
        <v>680</v>
      </c>
    </row>
    <row r="23" spans="1:23" x14ac:dyDescent="0.2">
      <c r="A23" s="27">
        <v>17</v>
      </c>
      <c r="B23" s="3" t="s">
        <v>17</v>
      </c>
      <c r="C23" s="37">
        <v>93</v>
      </c>
      <c r="D23" s="37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5"/>
        <v>9618</v>
      </c>
      <c r="H23" s="13">
        <v>2670</v>
      </c>
      <c r="I23" s="89">
        <v>6</v>
      </c>
      <c r="J23" s="13">
        <f t="shared" si="6"/>
        <v>668</v>
      </c>
      <c r="K23" s="13">
        <f t="shared" si="2"/>
        <v>668</v>
      </c>
      <c r="L23" s="13">
        <f t="shared" si="3"/>
        <v>668</v>
      </c>
      <c r="M23" s="13">
        <f t="shared" si="4"/>
        <v>666</v>
      </c>
      <c r="N23" s="32">
        <f t="shared" si="7"/>
        <v>26</v>
      </c>
      <c r="O23" s="32">
        <f t="shared" si="8"/>
        <v>7</v>
      </c>
      <c r="P23" s="32">
        <f t="shared" si="9"/>
        <v>7</v>
      </c>
      <c r="Q23" s="32">
        <f t="shared" si="10"/>
        <v>7</v>
      </c>
      <c r="R23" s="32">
        <f t="shared" si="11"/>
        <v>5</v>
      </c>
      <c r="S23" s="32">
        <f t="shared" si="12"/>
        <v>2644</v>
      </c>
      <c r="T23" s="32">
        <f t="shared" si="13"/>
        <v>661</v>
      </c>
      <c r="U23" s="32">
        <f t="shared" si="13"/>
        <v>661</v>
      </c>
      <c r="V23" s="32">
        <f t="shared" si="13"/>
        <v>661</v>
      </c>
      <c r="W23" s="32">
        <f t="shared" si="13"/>
        <v>661</v>
      </c>
    </row>
    <row r="24" spans="1:23" x14ac:dyDescent="0.2">
      <c r="A24" s="27">
        <v>18</v>
      </c>
      <c r="B24" s="3" t="s">
        <v>18</v>
      </c>
      <c r="C24" s="37">
        <v>1178</v>
      </c>
      <c r="D24" s="37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5"/>
        <v>14265</v>
      </c>
      <c r="H24" s="13">
        <v>4024</v>
      </c>
      <c r="I24" s="89">
        <v>10</v>
      </c>
      <c r="J24" s="13">
        <f t="shared" si="6"/>
        <v>1006</v>
      </c>
      <c r="K24" s="13">
        <f t="shared" si="2"/>
        <v>1006</v>
      </c>
      <c r="L24" s="13">
        <f t="shared" si="3"/>
        <v>1006</v>
      </c>
      <c r="M24" s="13">
        <f t="shared" si="4"/>
        <v>1006</v>
      </c>
      <c r="N24" s="32">
        <f t="shared" si="7"/>
        <v>332</v>
      </c>
      <c r="O24" s="32">
        <f t="shared" si="8"/>
        <v>83</v>
      </c>
      <c r="P24" s="32">
        <f t="shared" si="9"/>
        <v>83</v>
      </c>
      <c r="Q24" s="32">
        <f t="shared" si="10"/>
        <v>83</v>
      </c>
      <c r="R24" s="32">
        <f t="shared" si="11"/>
        <v>83</v>
      </c>
      <c r="S24" s="32">
        <f t="shared" si="12"/>
        <v>3692</v>
      </c>
      <c r="T24" s="32">
        <f t="shared" si="13"/>
        <v>923</v>
      </c>
      <c r="U24" s="32">
        <f t="shared" si="13"/>
        <v>923</v>
      </c>
      <c r="V24" s="32">
        <f t="shared" si="13"/>
        <v>923</v>
      </c>
      <c r="W24" s="32">
        <f t="shared" si="13"/>
        <v>923</v>
      </c>
    </row>
    <row r="25" spans="1:23" x14ac:dyDescent="0.2">
      <c r="A25" s="27">
        <v>19</v>
      </c>
      <c r="B25" s="3" t="s">
        <v>19</v>
      </c>
      <c r="C25" s="37">
        <v>513</v>
      </c>
      <c r="D25" s="37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5"/>
        <v>5441</v>
      </c>
      <c r="H25" s="13">
        <v>1539</v>
      </c>
      <c r="I25" s="89">
        <v>3</v>
      </c>
      <c r="J25" s="13">
        <f t="shared" si="6"/>
        <v>385</v>
      </c>
      <c r="K25" s="13">
        <f t="shared" si="2"/>
        <v>385</v>
      </c>
      <c r="L25" s="13">
        <f t="shared" si="3"/>
        <v>385</v>
      </c>
      <c r="M25" s="13">
        <f t="shared" si="4"/>
        <v>384</v>
      </c>
      <c r="N25" s="32">
        <f t="shared" si="7"/>
        <v>145</v>
      </c>
      <c r="O25" s="32">
        <f t="shared" si="8"/>
        <v>36</v>
      </c>
      <c r="P25" s="32">
        <f t="shared" si="9"/>
        <v>36</v>
      </c>
      <c r="Q25" s="32">
        <f t="shared" si="10"/>
        <v>36</v>
      </c>
      <c r="R25" s="32">
        <f t="shared" si="11"/>
        <v>37</v>
      </c>
      <c r="S25" s="32">
        <f t="shared" si="12"/>
        <v>1394</v>
      </c>
      <c r="T25" s="32">
        <f t="shared" si="13"/>
        <v>349</v>
      </c>
      <c r="U25" s="32">
        <f t="shared" si="13"/>
        <v>349</v>
      </c>
      <c r="V25" s="32">
        <f t="shared" si="13"/>
        <v>349</v>
      </c>
      <c r="W25" s="32">
        <f t="shared" si="13"/>
        <v>347</v>
      </c>
    </row>
    <row r="26" spans="1:23" x14ac:dyDescent="0.2">
      <c r="A26" s="27">
        <v>20</v>
      </c>
      <c r="B26" s="3" t="s">
        <v>20</v>
      </c>
      <c r="C26" s="37">
        <v>9717</v>
      </c>
      <c r="D26" s="37">
        <v>14286</v>
      </c>
      <c r="E26" s="37">
        <f t="shared" si="0"/>
        <v>0.40482439695038119</v>
      </c>
      <c r="F26" s="37">
        <f t="shared" si="1"/>
        <v>0.59517560304961881</v>
      </c>
      <c r="G26" s="52"/>
      <c r="H26" s="13">
        <v>0</v>
      </c>
      <c r="I26" s="89"/>
      <c r="J26" s="13">
        <f t="shared" si="6"/>
        <v>0</v>
      </c>
      <c r="K26" s="13">
        <f t="shared" si="2"/>
        <v>0</v>
      </c>
      <c r="L26" s="13">
        <f t="shared" si="3"/>
        <v>0</v>
      </c>
      <c r="M26" s="13">
        <f t="shared" si="4"/>
        <v>0</v>
      </c>
      <c r="N26" s="32">
        <f t="shared" si="7"/>
        <v>0</v>
      </c>
      <c r="O26" s="32">
        <f t="shared" si="8"/>
        <v>0</v>
      </c>
      <c r="P26" s="32">
        <f t="shared" si="9"/>
        <v>0</v>
      </c>
      <c r="Q26" s="32">
        <f t="shared" si="10"/>
        <v>0</v>
      </c>
      <c r="R26" s="32">
        <f t="shared" si="11"/>
        <v>0</v>
      </c>
      <c r="S26" s="32">
        <f t="shared" si="12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  <c r="W26" s="32">
        <f t="shared" si="13"/>
        <v>0</v>
      </c>
    </row>
    <row r="27" spans="1:23" x14ac:dyDescent="0.2">
      <c r="A27" s="27">
        <v>21</v>
      </c>
      <c r="B27" s="3" t="s">
        <v>21</v>
      </c>
      <c r="C27" s="37">
        <v>1289</v>
      </c>
      <c r="D27" s="37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5"/>
        <v>14899</v>
      </c>
      <c r="H27" s="13">
        <v>4161</v>
      </c>
      <c r="I27" s="89">
        <v>6</v>
      </c>
      <c r="J27" s="13">
        <f t="shared" si="6"/>
        <v>1040</v>
      </c>
      <c r="K27" s="13">
        <f t="shared" si="2"/>
        <v>1040</v>
      </c>
      <c r="L27" s="13">
        <f t="shared" si="3"/>
        <v>1040</v>
      </c>
      <c r="M27" s="13">
        <f t="shared" si="4"/>
        <v>1041</v>
      </c>
      <c r="N27" s="32">
        <f t="shared" si="7"/>
        <v>360</v>
      </c>
      <c r="O27" s="32">
        <f t="shared" si="8"/>
        <v>90</v>
      </c>
      <c r="P27" s="32">
        <f t="shared" si="9"/>
        <v>90</v>
      </c>
      <c r="Q27" s="32">
        <f t="shared" si="10"/>
        <v>90</v>
      </c>
      <c r="R27" s="32">
        <f t="shared" si="11"/>
        <v>90</v>
      </c>
      <c r="S27" s="32">
        <f t="shared" si="12"/>
        <v>3801</v>
      </c>
      <c r="T27" s="32">
        <f t="shared" si="13"/>
        <v>950</v>
      </c>
      <c r="U27" s="32">
        <f t="shared" si="13"/>
        <v>950</v>
      </c>
      <c r="V27" s="32">
        <f t="shared" si="13"/>
        <v>950</v>
      </c>
      <c r="W27" s="32">
        <f t="shared" si="13"/>
        <v>951</v>
      </c>
    </row>
    <row r="28" spans="1:23" x14ac:dyDescent="0.2">
      <c r="A28" s="27">
        <v>22</v>
      </c>
      <c r="B28" s="3" t="s">
        <v>22</v>
      </c>
      <c r="C28" s="37">
        <v>4526</v>
      </c>
      <c r="D28" s="37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5"/>
        <v>25305</v>
      </c>
      <c r="H28" s="13">
        <v>7132</v>
      </c>
      <c r="I28" s="89">
        <v>8</v>
      </c>
      <c r="J28" s="13">
        <f t="shared" si="6"/>
        <v>1783</v>
      </c>
      <c r="K28" s="13">
        <f t="shared" si="2"/>
        <v>1783</v>
      </c>
      <c r="L28" s="13">
        <f t="shared" si="3"/>
        <v>1783</v>
      </c>
      <c r="M28" s="13">
        <f t="shared" si="4"/>
        <v>1783</v>
      </c>
      <c r="N28" s="32">
        <f t="shared" si="7"/>
        <v>1276</v>
      </c>
      <c r="O28" s="32">
        <f t="shared" si="8"/>
        <v>319</v>
      </c>
      <c r="P28" s="32">
        <f t="shared" si="9"/>
        <v>319</v>
      </c>
      <c r="Q28" s="32">
        <f t="shared" si="10"/>
        <v>319</v>
      </c>
      <c r="R28" s="32">
        <f t="shared" si="11"/>
        <v>319</v>
      </c>
      <c r="S28" s="32">
        <f t="shared" si="12"/>
        <v>5856</v>
      </c>
      <c r="T28" s="32">
        <f t="shared" si="13"/>
        <v>1464</v>
      </c>
      <c r="U28" s="32">
        <f t="shared" si="13"/>
        <v>1464</v>
      </c>
      <c r="V28" s="32">
        <f t="shared" si="13"/>
        <v>1464</v>
      </c>
      <c r="W28" s="32">
        <f t="shared" si="13"/>
        <v>1464</v>
      </c>
    </row>
    <row r="29" spans="1:23" x14ac:dyDescent="0.2">
      <c r="A29" s="27">
        <v>23</v>
      </c>
      <c r="B29" s="3" t="s">
        <v>23</v>
      </c>
      <c r="C29" s="37">
        <v>1276</v>
      </c>
      <c r="D29" s="37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5"/>
        <v>18274</v>
      </c>
      <c r="H29" s="13">
        <v>5172</v>
      </c>
      <c r="I29" s="89">
        <v>8</v>
      </c>
      <c r="J29" s="13">
        <f t="shared" si="6"/>
        <v>1293</v>
      </c>
      <c r="K29" s="13">
        <f t="shared" si="2"/>
        <v>1293</v>
      </c>
      <c r="L29" s="13">
        <f t="shared" si="3"/>
        <v>1293</v>
      </c>
      <c r="M29" s="13">
        <f t="shared" si="4"/>
        <v>1293</v>
      </c>
      <c r="N29" s="32">
        <f t="shared" si="7"/>
        <v>361</v>
      </c>
      <c r="O29" s="32">
        <f t="shared" si="8"/>
        <v>90</v>
      </c>
      <c r="P29" s="32">
        <f t="shared" si="9"/>
        <v>90</v>
      </c>
      <c r="Q29" s="32">
        <f t="shared" si="10"/>
        <v>90</v>
      </c>
      <c r="R29" s="32">
        <f t="shared" si="11"/>
        <v>91</v>
      </c>
      <c r="S29" s="32">
        <f t="shared" si="12"/>
        <v>4811</v>
      </c>
      <c r="T29" s="32">
        <f t="shared" si="13"/>
        <v>1203</v>
      </c>
      <c r="U29" s="32">
        <f t="shared" si="13"/>
        <v>1203</v>
      </c>
      <c r="V29" s="32">
        <f t="shared" si="13"/>
        <v>1203</v>
      </c>
      <c r="W29" s="32">
        <f t="shared" si="13"/>
        <v>1202</v>
      </c>
    </row>
    <row r="30" spans="1:23" x14ac:dyDescent="0.2">
      <c r="A30" s="27">
        <v>24</v>
      </c>
      <c r="B30" s="3" t="s">
        <v>24</v>
      </c>
      <c r="C30" s="37">
        <v>2328</v>
      </c>
      <c r="D30" s="37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5"/>
        <v>18051</v>
      </c>
      <c r="H30" s="13">
        <v>5091</v>
      </c>
      <c r="I30" s="89">
        <v>8</v>
      </c>
      <c r="J30" s="13">
        <f t="shared" si="6"/>
        <v>1273</v>
      </c>
      <c r="K30" s="13">
        <f t="shared" si="2"/>
        <v>1273</v>
      </c>
      <c r="L30" s="13">
        <f t="shared" si="3"/>
        <v>1273</v>
      </c>
      <c r="M30" s="13">
        <f t="shared" si="4"/>
        <v>1272</v>
      </c>
      <c r="N30" s="32">
        <f t="shared" si="7"/>
        <v>657</v>
      </c>
      <c r="O30" s="32">
        <f t="shared" si="8"/>
        <v>164</v>
      </c>
      <c r="P30" s="32">
        <f t="shared" si="9"/>
        <v>164</v>
      </c>
      <c r="Q30" s="32">
        <f t="shared" si="10"/>
        <v>164</v>
      </c>
      <c r="R30" s="32">
        <f t="shared" si="11"/>
        <v>165</v>
      </c>
      <c r="S30" s="32">
        <f t="shared" si="12"/>
        <v>4434</v>
      </c>
      <c r="T30" s="32">
        <f t="shared" si="13"/>
        <v>1109</v>
      </c>
      <c r="U30" s="32">
        <f t="shared" si="13"/>
        <v>1109</v>
      </c>
      <c r="V30" s="32">
        <f t="shared" si="13"/>
        <v>1109</v>
      </c>
      <c r="W30" s="32">
        <f t="shared" si="13"/>
        <v>1107</v>
      </c>
    </row>
    <row r="31" spans="1:23" ht="30" x14ac:dyDescent="0.2">
      <c r="A31" s="27">
        <v>25</v>
      </c>
      <c r="B31" s="3" t="s">
        <v>55</v>
      </c>
      <c r="C31" s="37"/>
      <c r="D31" s="37"/>
      <c r="E31" s="37"/>
      <c r="F31" s="37"/>
      <c r="G31" s="52">
        <f t="shared" si="5"/>
        <v>0</v>
      </c>
      <c r="H31" s="13">
        <v>0</v>
      </c>
      <c r="I31" s="89"/>
      <c r="J31" s="13">
        <f t="shared" si="6"/>
        <v>0</v>
      </c>
      <c r="K31" s="13">
        <f t="shared" si="2"/>
        <v>0</v>
      </c>
      <c r="L31" s="13">
        <f t="shared" si="3"/>
        <v>0</v>
      </c>
      <c r="M31" s="13">
        <f t="shared" si="4"/>
        <v>0</v>
      </c>
      <c r="N31" s="27">
        <f t="shared" si="7"/>
        <v>0</v>
      </c>
      <c r="O31" s="27">
        <f t="shared" si="8"/>
        <v>0</v>
      </c>
      <c r="P31" s="27">
        <f t="shared" si="9"/>
        <v>0</v>
      </c>
      <c r="Q31" s="27">
        <f t="shared" si="10"/>
        <v>0</v>
      </c>
      <c r="R31" s="27">
        <f t="shared" si="11"/>
        <v>0</v>
      </c>
      <c r="S31" s="32">
        <f t="shared" si="12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  <c r="W31" s="32">
        <f t="shared" si="13"/>
        <v>0</v>
      </c>
    </row>
    <row r="32" spans="1:23" ht="30" x14ac:dyDescent="0.2">
      <c r="A32" s="27">
        <v>26</v>
      </c>
      <c r="B32" s="3" t="s">
        <v>56</v>
      </c>
      <c r="C32" s="37"/>
      <c r="D32" s="37"/>
      <c r="E32" s="37"/>
      <c r="F32" s="37"/>
      <c r="G32" s="52">
        <f t="shared" si="5"/>
        <v>0</v>
      </c>
      <c r="H32" s="13">
        <v>0</v>
      </c>
      <c r="I32" s="89"/>
      <c r="J32" s="13">
        <f t="shared" si="6"/>
        <v>0</v>
      </c>
      <c r="K32" s="13">
        <f t="shared" si="2"/>
        <v>0</v>
      </c>
      <c r="L32" s="13">
        <f t="shared" si="3"/>
        <v>0</v>
      </c>
      <c r="M32" s="13">
        <f t="shared" si="4"/>
        <v>0</v>
      </c>
      <c r="N32" s="27">
        <f t="shared" si="7"/>
        <v>0</v>
      </c>
      <c r="O32" s="27">
        <f t="shared" si="8"/>
        <v>0</v>
      </c>
      <c r="P32" s="27">
        <f t="shared" si="9"/>
        <v>0</v>
      </c>
      <c r="Q32" s="27">
        <f t="shared" si="10"/>
        <v>0</v>
      </c>
      <c r="R32" s="27">
        <f t="shared" si="11"/>
        <v>0</v>
      </c>
      <c r="S32" s="32">
        <f t="shared" si="12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  <c r="W32" s="32">
        <f t="shared" si="13"/>
        <v>0</v>
      </c>
    </row>
    <row r="33" spans="1:23" ht="30" x14ac:dyDescent="0.2">
      <c r="A33" s="27">
        <v>27</v>
      </c>
      <c r="B33" s="3" t="s">
        <v>25</v>
      </c>
      <c r="C33" s="37"/>
      <c r="D33" s="37"/>
      <c r="E33" s="37"/>
      <c r="F33" s="37"/>
      <c r="G33" s="52">
        <f t="shared" si="5"/>
        <v>0</v>
      </c>
      <c r="H33" s="13">
        <v>0</v>
      </c>
      <c r="I33" s="89"/>
      <c r="J33" s="13">
        <f t="shared" si="6"/>
        <v>0</v>
      </c>
      <c r="K33" s="13">
        <f t="shared" si="2"/>
        <v>0</v>
      </c>
      <c r="L33" s="13">
        <f t="shared" si="3"/>
        <v>0</v>
      </c>
      <c r="M33" s="13">
        <f t="shared" si="4"/>
        <v>0</v>
      </c>
      <c r="N33" s="27">
        <f t="shared" si="7"/>
        <v>0</v>
      </c>
      <c r="O33" s="27">
        <f t="shared" si="8"/>
        <v>0</v>
      </c>
      <c r="P33" s="27">
        <f t="shared" si="9"/>
        <v>0</v>
      </c>
      <c r="Q33" s="27">
        <f t="shared" si="10"/>
        <v>0</v>
      </c>
      <c r="R33" s="27">
        <f t="shared" si="11"/>
        <v>0</v>
      </c>
      <c r="S33" s="32">
        <f t="shared" si="12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  <c r="W33" s="32">
        <f t="shared" si="13"/>
        <v>0</v>
      </c>
    </row>
    <row r="34" spans="1:23" ht="30" x14ac:dyDescent="0.2">
      <c r="A34" s="27">
        <v>28</v>
      </c>
      <c r="B34" s="3" t="s">
        <v>57</v>
      </c>
      <c r="C34" s="37"/>
      <c r="D34" s="37"/>
      <c r="E34" s="37"/>
      <c r="F34" s="37"/>
      <c r="G34" s="52">
        <f t="shared" si="5"/>
        <v>0</v>
      </c>
      <c r="H34" s="13">
        <v>0</v>
      </c>
      <c r="I34" s="89"/>
      <c r="J34" s="13">
        <f t="shared" si="6"/>
        <v>0</v>
      </c>
      <c r="K34" s="13">
        <f t="shared" si="2"/>
        <v>0</v>
      </c>
      <c r="L34" s="13">
        <f t="shared" si="3"/>
        <v>0</v>
      </c>
      <c r="M34" s="13">
        <f t="shared" si="4"/>
        <v>0</v>
      </c>
      <c r="N34" s="27">
        <f t="shared" si="7"/>
        <v>0</v>
      </c>
      <c r="O34" s="27">
        <f t="shared" si="8"/>
        <v>0</v>
      </c>
      <c r="P34" s="27">
        <f t="shared" si="9"/>
        <v>0</v>
      </c>
      <c r="Q34" s="27">
        <f t="shared" si="10"/>
        <v>0</v>
      </c>
      <c r="R34" s="27">
        <f t="shared" si="11"/>
        <v>0</v>
      </c>
      <c r="S34" s="32">
        <f t="shared" si="12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  <c r="W34" s="32">
        <f t="shared" si="13"/>
        <v>0</v>
      </c>
    </row>
    <row r="35" spans="1:23" ht="30" x14ac:dyDescent="0.2">
      <c r="A35" s="27">
        <v>29</v>
      </c>
      <c r="B35" s="3" t="s">
        <v>58</v>
      </c>
      <c r="C35" s="37"/>
      <c r="D35" s="37"/>
      <c r="E35" s="37"/>
      <c r="F35" s="37"/>
      <c r="G35" s="52">
        <f t="shared" si="5"/>
        <v>0</v>
      </c>
      <c r="H35" s="13">
        <v>0</v>
      </c>
      <c r="I35" s="89"/>
      <c r="J35" s="13">
        <f t="shared" si="6"/>
        <v>0</v>
      </c>
      <c r="K35" s="13">
        <f t="shared" si="2"/>
        <v>0</v>
      </c>
      <c r="L35" s="13">
        <f t="shared" si="3"/>
        <v>0</v>
      </c>
      <c r="M35" s="13">
        <f t="shared" si="4"/>
        <v>0</v>
      </c>
      <c r="N35" s="27">
        <f t="shared" si="7"/>
        <v>0</v>
      </c>
      <c r="O35" s="27">
        <f t="shared" si="8"/>
        <v>0</v>
      </c>
      <c r="P35" s="27">
        <f t="shared" si="9"/>
        <v>0</v>
      </c>
      <c r="Q35" s="27">
        <f t="shared" si="10"/>
        <v>0</v>
      </c>
      <c r="R35" s="27">
        <f t="shared" si="11"/>
        <v>0</v>
      </c>
      <c r="S35" s="32">
        <f t="shared" si="12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  <c r="W35" s="32">
        <f t="shared" si="13"/>
        <v>0</v>
      </c>
    </row>
    <row r="36" spans="1:23" ht="45" x14ac:dyDescent="0.2">
      <c r="A36" s="27">
        <v>30</v>
      </c>
      <c r="B36" s="3" t="s">
        <v>26</v>
      </c>
      <c r="C36" s="37"/>
      <c r="D36" s="37"/>
      <c r="E36" s="37"/>
      <c r="F36" s="37"/>
      <c r="G36" s="52">
        <f t="shared" si="5"/>
        <v>0</v>
      </c>
      <c r="H36" s="13">
        <v>0</v>
      </c>
      <c r="I36" s="89"/>
      <c r="J36" s="13">
        <f t="shared" si="6"/>
        <v>0</v>
      </c>
      <c r="K36" s="13">
        <f t="shared" si="2"/>
        <v>0</v>
      </c>
      <c r="L36" s="13">
        <f t="shared" si="3"/>
        <v>0</v>
      </c>
      <c r="M36" s="13">
        <f t="shared" si="4"/>
        <v>0</v>
      </c>
      <c r="N36" s="27">
        <f t="shared" si="7"/>
        <v>0</v>
      </c>
      <c r="O36" s="27">
        <f t="shared" si="8"/>
        <v>0</v>
      </c>
      <c r="P36" s="27">
        <f t="shared" si="9"/>
        <v>0</v>
      </c>
      <c r="Q36" s="27">
        <f t="shared" si="10"/>
        <v>0</v>
      </c>
      <c r="R36" s="27">
        <f t="shared" si="11"/>
        <v>0</v>
      </c>
      <c r="S36" s="32">
        <f t="shared" si="12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  <c r="W36" s="32">
        <f t="shared" si="13"/>
        <v>0</v>
      </c>
    </row>
    <row r="37" spans="1:23" ht="30" x14ac:dyDescent="0.2">
      <c r="A37" s="27">
        <v>31</v>
      </c>
      <c r="B37" s="3" t="s">
        <v>27</v>
      </c>
      <c r="C37" s="37"/>
      <c r="D37" s="37"/>
      <c r="E37" s="37"/>
      <c r="F37" s="37"/>
      <c r="G37" s="52">
        <f t="shared" si="5"/>
        <v>0</v>
      </c>
      <c r="H37" s="13">
        <v>0</v>
      </c>
      <c r="I37" s="89"/>
      <c r="J37" s="13">
        <f t="shared" si="6"/>
        <v>0</v>
      </c>
      <c r="K37" s="13">
        <f t="shared" si="2"/>
        <v>0</v>
      </c>
      <c r="L37" s="13">
        <f t="shared" si="3"/>
        <v>0</v>
      </c>
      <c r="M37" s="13">
        <f t="shared" si="4"/>
        <v>0</v>
      </c>
      <c r="N37" s="27">
        <f t="shared" si="7"/>
        <v>0</v>
      </c>
      <c r="O37" s="27">
        <f t="shared" si="8"/>
        <v>0</v>
      </c>
      <c r="P37" s="27">
        <f t="shared" si="9"/>
        <v>0</v>
      </c>
      <c r="Q37" s="27">
        <f t="shared" si="10"/>
        <v>0</v>
      </c>
      <c r="R37" s="27">
        <f t="shared" si="11"/>
        <v>0</v>
      </c>
      <c r="S37" s="32">
        <f t="shared" si="12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  <c r="W37" s="32">
        <f t="shared" si="13"/>
        <v>0</v>
      </c>
    </row>
    <row r="38" spans="1:23" ht="30" x14ac:dyDescent="0.2">
      <c r="A38" s="27">
        <v>32</v>
      </c>
      <c r="B38" s="3" t="s">
        <v>140</v>
      </c>
      <c r="C38" s="37"/>
      <c r="D38" s="37"/>
      <c r="E38" s="37"/>
      <c r="F38" s="37"/>
      <c r="G38" s="52">
        <f t="shared" si="5"/>
        <v>0</v>
      </c>
      <c r="H38" s="13">
        <v>0</v>
      </c>
      <c r="I38" s="89"/>
      <c r="J38" s="13">
        <f t="shared" si="6"/>
        <v>0</v>
      </c>
      <c r="K38" s="13">
        <f t="shared" si="2"/>
        <v>0</v>
      </c>
      <c r="L38" s="13">
        <f t="shared" si="3"/>
        <v>0</v>
      </c>
      <c r="M38" s="13">
        <f t="shared" si="4"/>
        <v>0</v>
      </c>
      <c r="N38" s="27">
        <f t="shared" si="7"/>
        <v>0</v>
      </c>
      <c r="O38" s="27">
        <f t="shared" si="8"/>
        <v>0</v>
      </c>
      <c r="P38" s="27">
        <f t="shared" si="9"/>
        <v>0</v>
      </c>
      <c r="Q38" s="27">
        <f t="shared" si="10"/>
        <v>0</v>
      </c>
      <c r="R38" s="27">
        <f t="shared" si="11"/>
        <v>0</v>
      </c>
      <c r="S38" s="32">
        <f t="shared" si="12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  <c r="W38" s="32">
        <f t="shared" si="13"/>
        <v>0</v>
      </c>
    </row>
    <row r="39" spans="1:23" ht="30" x14ac:dyDescent="0.2">
      <c r="A39" s="27">
        <v>33</v>
      </c>
      <c r="B39" s="3" t="s">
        <v>59</v>
      </c>
      <c r="C39" s="37"/>
      <c r="D39" s="37"/>
      <c r="E39" s="37"/>
      <c r="F39" s="37"/>
      <c r="G39" s="52">
        <f t="shared" si="5"/>
        <v>0</v>
      </c>
      <c r="H39" s="13">
        <v>0</v>
      </c>
      <c r="I39" s="89"/>
      <c r="J39" s="13">
        <f t="shared" si="6"/>
        <v>0</v>
      </c>
      <c r="K39" s="13">
        <f t="shared" si="2"/>
        <v>0</v>
      </c>
      <c r="L39" s="13">
        <f t="shared" si="3"/>
        <v>0</v>
      </c>
      <c r="M39" s="13">
        <f t="shared" si="4"/>
        <v>0</v>
      </c>
      <c r="N39" s="27">
        <f t="shared" si="7"/>
        <v>0</v>
      </c>
      <c r="O39" s="27">
        <f t="shared" si="8"/>
        <v>0</v>
      </c>
      <c r="P39" s="27">
        <f t="shared" si="9"/>
        <v>0</v>
      </c>
      <c r="Q39" s="27">
        <f t="shared" si="10"/>
        <v>0</v>
      </c>
      <c r="R39" s="27">
        <f t="shared" si="11"/>
        <v>0</v>
      </c>
      <c r="S39" s="32">
        <f t="shared" si="12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  <c r="W39" s="32">
        <f t="shared" si="13"/>
        <v>0</v>
      </c>
    </row>
    <row r="40" spans="1:23" ht="30" x14ac:dyDescent="0.2">
      <c r="A40" s="27">
        <v>34</v>
      </c>
      <c r="B40" s="3" t="s">
        <v>28</v>
      </c>
      <c r="C40" s="37"/>
      <c r="D40" s="37"/>
      <c r="E40" s="37"/>
      <c r="F40" s="37"/>
      <c r="G40" s="52">
        <f t="shared" si="5"/>
        <v>0</v>
      </c>
      <c r="H40" s="13">
        <v>0</v>
      </c>
      <c r="I40" s="89"/>
      <c r="J40" s="13">
        <f t="shared" si="6"/>
        <v>0</v>
      </c>
      <c r="K40" s="13">
        <f t="shared" si="2"/>
        <v>0</v>
      </c>
      <c r="L40" s="13">
        <f t="shared" si="3"/>
        <v>0</v>
      </c>
      <c r="M40" s="13">
        <f t="shared" si="4"/>
        <v>0</v>
      </c>
      <c r="N40" s="27">
        <f t="shared" si="7"/>
        <v>0</v>
      </c>
      <c r="O40" s="27">
        <f t="shared" si="8"/>
        <v>0</v>
      </c>
      <c r="P40" s="27">
        <f t="shared" si="9"/>
        <v>0</v>
      </c>
      <c r="Q40" s="27">
        <f t="shared" si="10"/>
        <v>0</v>
      </c>
      <c r="R40" s="27">
        <f t="shared" si="11"/>
        <v>0</v>
      </c>
      <c r="S40" s="32">
        <f t="shared" si="12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  <c r="W40" s="32">
        <f t="shared" si="13"/>
        <v>0</v>
      </c>
    </row>
    <row r="41" spans="1:23" ht="30" x14ac:dyDescent="0.2">
      <c r="A41" s="27">
        <v>35</v>
      </c>
      <c r="B41" s="3" t="s">
        <v>60</v>
      </c>
      <c r="C41" s="37">
        <f>C42+C43+C44+C45+C51+C15</f>
        <v>316567</v>
      </c>
      <c r="D41" s="37">
        <f>D42+D43+D44+D45+D51+D15</f>
        <v>62005</v>
      </c>
      <c r="E41" s="37">
        <f>C41/(C41+D41)</f>
        <v>0.83621345477214371</v>
      </c>
      <c r="F41" s="37">
        <f>1-E41</f>
        <v>0.16378654522785629</v>
      </c>
      <c r="G41" s="37">
        <f>378572+91</f>
        <v>378663</v>
      </c>
      <c r="H41" s="13">
        <f>108369-840</f>
        <v>107529</v>
      </c>
      <c r="I41" s="89">
        <v>50</v>
      </c>
      <c r="J41" s="13">
        <f t="shared" si="6"/>
        <v>26882</v>
      </c>
      <c r="K41" s="13">
        <f t="shared" si="2"/>
        <v>26882</v>
      </c>
      <c r="L41" s="13">
        <f t="shared" si="3"/>
        <v>26882</v>
      </c>
      <c r="M41" s="13">
        <f t="shared" si="4"/>
        <v>26883</v>
      </c>
      <c r="N41" s="32">
        <f t="shared" si="7"/>
        <v>89917</v>
      </c>
      <c r="O41" s="32">
        <f t="shared" si="8"/>
        <v>22479</v>
      </c>
      <c r="P41" s="32">
        <f t="shared" si="9"/>
        <v>22479</v>
      </c>
      <c r="Q41" s="32">
        <f t="shared" si="10"/>
        <v>22479</v>
      </c>
      <c r="R41" s="32">
        <f t="shared" si="11"/>
        <v>22480</v>
      </c>
      <c r="S41" s="32">
        <f t="shared" si="12"/>
        <v>17612</v>
      </c>
      <c r="T41" s="32">
        <f t="shared" si="13"/>
        <v>4403</v>
      </c>
      <c r="U41" s="32">
        <f t="shared" si="13"/>
        <v>4403</v>
      </c>
      <c r="V41" s="32">
        <f t="shared" si="13"/>
        <v>4403</v>
      </c>
      <c r="W41" s="32">
        <f t="shared" si="13"/>
        <v>4403</v>
      </c>
    </row>
    <row r="42" spans="1:23" x14ac:dyDescent="0.2">
      <c r="A42" s="27">
        <v>36</v>
      </c>
      <c r="B42" s="3" t="s">
        <v>29</v>
      </c>
      <c r="C42" s="37">
        <v>20296</v>
      </c>
      <c r="D42" s="37">
        <v>7088</v>
      </c>
      <c r="E42" s="37">
        <f>C42/(C42+D42)</f>
        <v>0.74116272275781481</v>
      </c>
      <c r="F42" s="37">
        <f>1-E42</f>
        <v>0.25883727724218519</v>
      </c>
      <c r="G42" s="52"/>
      <c r="H42" s="13">
        <v>0</v>
      </c>
      <c r="I42" s="89"/>
      <c r="J42" s="13">
        <f t="shared" si="6"/>
        <v>0</v>
      </c>
      <c r="K42" s="13">
        <f t="shared" si="2"/>
        <v>0</v>
      </c>
      <c r="L42" s="13">
        <f t="shared" si="3"/>
        <v>0</v>
      </c>
      <c r="M42" s="13">
        <f t="shared" si="4"/>
        <v>0</v>
      </c>
      <c r="N42" s="32">
        <f t="shared" si="7"/>
        <v>0</v>
      </c>
      <c r="O42" s="32">
        <f t="shared" si="8"/>
        <v>0</v>
      </c>
      <c r="P42" s="32">
        <f t="shared" si="9"/>
        <v>0</v>
      </c>
      <c r="Q42" s="32">
        <f t="shared" si="10"/>
        <v>0</v>
      </c>
      <c r="R42" s="32">
        <f t="shared" si="11"/>
        <v>0</v>
      </c>
      <c r="S42" s="32">
        <f t="shared" si="12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  <c r="W42" s="32">
        <f t="shared" si="13"/>
        <v>0</v>
      </c>
    </row>
    <row r="43" spans="1:23" x14ac:dyDescent="0.2">
      <c r="A43" s="27">
        <v>37</v>
      </c>
      <c r="B43" s="3" t="s">
        <v>30</v>
      </c>
      <c r="C43" s="37">
        <v>60194</v>
      </c>
      <c r="D43" s="37">
        <v>10332</v>
      </c>
      <c r="E43" s="37">
        <f>C43/(C43+D43)</f>
        <v>0.85350083657091003</v>
      </c>
      <c r="F43" s="37">
        <f>1-E43</f>
        <v>0.14649916342908997</v>
      </c>
      <c r="G43" s="52"/>
      <c r="H43" s="13">
        <v>0</v>
      </c>
      <c r="I43" s="89"/>
      <c r="J43" s="13">
        <f t="shared" si="6"/>
        <v>0</v>
      </c>
      <c r="K43" s="13">
        <f t="shared" si="2"/>
        <v>0</v>
      </c>
      <c r="L43" s="13">
        <f t="shared" si="3"/>
        <v>0</v>
      </c>
      <c r="M43" s="13">
        <f t="shared" si="4"/>
        <v>0</v>
      </c>
      <c r="N43" s="27">
        <f t="shared" si="7"/>
        <v>0</v>
      </c>
      <c r="O43" s="27">
        <f t="shared" si="8"/>
        <v>0</v>
      </c>
      <c r="P43" s="27">
        <f t="shared" si="9"/>
        <v>0</v>
      </c>
      <c r="Q43" s="27">
        <f t="shared" si="10"/>
        <v>0</v>
      </c>
      <c r="R43" s="27">
        <f t="shared" si="11"/>
        <v>0</v>
      </c>
      <c r="S43" s="32">
        <f t="shared" si="12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  <c r="W43" s="32">
        <f t="shared" si="13"/>
        <v>0</v>
      </c>
    </row>
    <row r="44" spans="1:23" x14ac:dyDescent="0.2">
      <c r="A44" s="27">
        <v>38</v>
      </c>
      <c r="B44" s="3" t="s">
        <v>31</v>
      </c>
      <c r="C44" s="37">
        <v>94360</v>
      </c>
      <c r="D44" s="37">
        <v>17577</v>
      </c>
      <c r="E44" s="37">
        <f>C44/(C44+D44)</f>
        <v>0.84297417297229693</v>
      </c>
      <c r="F44" s="37">
        <f>1-E44</f>
        <v>0.15702582702770307</v>
      </c>
      <c r="G44" s="52"/>
      <c r="H44" s="13">
        <v>0</v>
      </c>
      <c r="I44" s="89"/>
      <c r="J44" s="13">
        <f t="shared" si="6"/>
        <v>0</v>
      </c>
      <c r="K44" s="13">
        <f t="shared" si="2"/>
        <v>0</v>
      </c>
      <c r="L44" s="13">
        <f t="shared" si="3"/>
        <v>0</v>
      </c>
      <c r="M44" s="13">
        <f t="shared" si="4"/>
        <v>0</v>
      </c>
      <c r="N44" s="27">
        <f t="shared" si="7"/>
        <v>0</v>
      </c>
      <c r="O44" s="27">
        <f t="shared" si="8"/>
        <v>0</v>
      </c>
      <c r="P44" s="27">
        <f t="shared" si="9"/>
        <v>0</v>
      </c>
      <c r="Q44" s="27">
        <f t="shared" si="10"/>
        <v>0</v>
      </c>
      <c r="R44" s="27">
        <f t="shared" si="11"/>
        <v>0</v>
      </c>
      <c r="S44" s="32">
        <f t="shared" si="12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  <c r="W44" s="32">
        <f t="shared" si="13"/>
        <v>0</v>
      </c>
    </row>
    <row r="45" spans="1:23" x14ac:dyDescent="0.2">
      <c r="A45" s="27">
        <v>39</v>
      </c>
      <c r="B45" s="3" t="s">
        <v>32</v>
      </c>
      <c r="C45" s="37">
        <v>92101</v>
      </c>
      <c r="D45" s="37">
        <v>20950</v>
      </c>
      <c r="E45" s="37">
        <f>C45/(C45+D45)</f>
        <v>0.81468540747096441</v>
      </c>
      <c r="F45" s="37">
        <f>1-E45</f>
        <v>0.18531459252903559</v>
      </c>
      <c r="G45" s="52"/>
      <c r="H45" s="13">
        <v>0</v>
      </c>
      <c r="I45" s="89"/>
      <c r="J45" s="13">
        <f t="shared" si="6"/>
        <v>0</v>
      </c>
      <c r="K45" s="13">
        <f t="shared" si="2"/>
        <v>0</v>
      </c>
      <c r="L45" s="13">
        <f t="shared" si="3"/>
        <v>0</v>
      </c>
      <c r="M45" s="13">
        <f t="shared" si="4"/>
        <v>0</v>
      </c>
      <c r="N45" s="27">
        <f t="shared" si="7"/>
        <v>0</v>
      </c>
      <c r="O45" s="27">
        <f t="shared" si="8"/>
        <v>0</v>
      </c>
      <c r="P45" s="27">
        <f t="shared" si="9"/>
        <v>0</v>
      </c>
      <c r="Q45" s="27">
        <f t="shared" si="10"/>
        <v>0</v>
      </c>
      <c r="R45" s="27">
        <f t="shared" si="11"/>
        <v>0</v>
      </c>
      <c r="S45" s="32">
        <f t="shared" si="12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  <c r="W45" s="32">
        <f t="shared" si="13"/>
        <v>0</v>
      </c>
    </row>
    <row r="46" spans="1:23" ht="30" x14ac:dyDescent="0.2">
      <c r="A46" s="27">
        <v>40</v>
      </c>
      <c r="B46" s="3" t="s">
        <v>33</v>
      </c>
      <c r="C46" s="37"/>
      <c r="D46" s="37"/>
      <c r="E46" s="37"/>
      <c r="F46" s="37"/>
      <c r="G46" s="52">
        <f t="shared" si="5"/>
        <v>0</v>
      </c>
      <c r="H46" s="13">
        <v>0</v>
      </c>
      <c r="I46" s="89"/>
      <c r="J46" s="13">
        <f t="shared" si="6"/>
        <v>0</v>
      </c>
      <c r="K46" s="13">
        <f t="shared" si="2"/>
        <v>0</v>
      </c>
      <c r="L46" s="13">
        <f t="shared" si="3"/>
        <v>0</v>
      </c>
      <c r="M46" s="13">
        <f t="shared" si="4"/>
        <v>0</v>
      </c>
      <c r="N46" s="27">
        <f t="shared" si="7"/>
        <v>0</v>
      </c>
      <c r="O46" s="27">
        <f t="shared" si="8"/>
        <v>0</v>
      </c>
      <c r="P46" s="27">
        <f t="shared" si="9"/>
        <v>0</v>
      </c>
      <c r="Q46" s="27">
        <f t="shared" si="10"/>
        <v>0</v>
      </c>
      <c r="R46" s="27">
        <f t="shared" si="11"/>
        <v>0</v>
      </c>
      <c r="S46" s="32">
        <f t="shared" si="12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  <c r="W46" s="32">
        <f t="shared" si="13"/>
        <v>0</v>
      </c>
    </row>
    <row r="47" spans="1:23" ht="30" x14ac:dyDescent="0.2">
      <c r="A47" s="27">
        <v>41</v>
      </c>
      <c r="B47" s="3" t="s">
        <v>34</v>
      </c>
      <c r="C47" s="37"/>
      <c r="D47" s="37"/>
      <c r="E47" s="37"/>
      <c r="F47" s="37"/>
      <c r="G47" s="52">
        <f t="shared" si="5"/>
        <v>0</v>
      </c>
      <c r="H47" s="13">
        <v>0</v>
      </c>
      <c r="I47" s="89"/>
      <c r="J47" s="13">
        <f t="shared" si="6"/>
        <v>0</v>
      </c>
      <c r="K47" s="13">
        <f t="shared" si="2"/>
        <v>0</v>
      </c>
      <c r="L47" s="13">
        <f t="shared" si="3"/>
        <v>0</v>
      </c>
      <c r="M47" s="13">
        <f t="shared" si="4"/>
        <v>0</v>
      </c>
      <c r="N47" s="27">
        <f t="shared" si="7"/>
        <v>0</v>
      </c>
      <c r="O47" s="27">
        <f t="shared" si="8"/>
        <v>0</v>
      </c>
      <c r="P47" s="27">
        <f t="shared" si="9"/>
        <v>0</v>
      </c>
      <c r="Q47" s="27">
        <f t="shared" si="10"/>
        <v>0</v>
      </c>
      <c r="R47" s="27">
        <f t="shared" si="11"/>
        <v>0</v>
      </c>
      <c r="S47" s="32">
        <f t="shared" si="12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  <c r="W47" s="32">
        <f t="shared" si="13"/>
        <v>0</v>
      </c>
    </row>
    <row r="48" spans="1:23" x14ac:dyDescent="0.2">
      <c r="A48" s="27">
        <v>42</v>
      </c>
      <c r="B48" s="3" t="s">
        <v>35</v>
      </c>
      <c r="C48" s="37">
        <v>6169</v>
      </c>
      <c r="D48" s="37">
        <v>8051</v>
      </c>
      <c r="E48" s="37">
        <f>C48/(C48+D48)</f>
        <v>0.43382559774964841</v>
      </c>
      <c r="F48" s="37">
        <f>1-E48</f>
        <v>0.56617440225035165</v>
      </c>
      <c r="G48" s="52"/>
      <c r="H48" s="13">
        <v>0</v>
      </c>
      <c r="I48" s="89"/>
      <c r="J48" s="13">
        <f t="shared" si="6"/>
        <v>0</v>
      </c>
      <c r="K48" s="13">
        <f t="shared" si="2"/>
        <v>0</v>
      </c>
      <c r="L48" s="13">
        <f t="shared" si="3"/>
        <v>0</v>
      </c>
      <c r="M48" s="13">
        <f t="shared" si="4"/>
        <v>0</v>
      </c>
      <c r="N48" s="27">
        <f t="shared" si="7"/>
        <v>0</v>
      </c>
      <c r="O48" s="27">
        <f t="shared" si="8"/>
        <v>0</v>
      </c>
      <c r="P48" s="27">
        <f t="shared" si="9"/>
        <v>0</v>
      </c>
      <c r="Q48" s="27">
        <f t="shared" si="10"/>
        <v>0</v>
      </c>
      <c r="R48" s="27">
        <f t="shared" si="11"/>
        <v>0</v>
      </c>
      <c r="S48" s="32">
        <f t="shared" si="12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  <c r="W48" s="32">
        <f t="shared" si="13"/>
        <v>0</v>
      </c>
    </row>
    <row r="49" spans="1:23" ht="30" x14ac:dyDescent="0.2">
      <c r="A49" s="27">
        <v>43</v>
      </c>
      <c r="B49" s="3" t="s">
        <v>36</v>
      </c>
      <c r="C49" s="37">
        <f>C26+C48+C50</f>
        <v>39603</v>
      </c>
      <c r="D49" s="37">
        <f>D26+D48+D50</f>
        <v>52394</v>
      </c>
      <c r="E49" s="37">
        <f>C49/(C49+D49)</f>
        <v>0.4304814287422416</v>
      </c>
      <c r="F49" s="37">
        <f>1-E49</f>
        <v>0.5695185712577584</v>
      </c>
      <c r="G49" s="37">
        <v>91997</v>
      </c>
      <c r="H49" s="13">
        <v>26190</v>
      </c>
      <c r="I49" s="89">
        <v>50</v>
      </c>
      <c r="J49" s="13">
        <f t="shared" si="6"/>
        <v>6548</v>
      </c>
      <c r="K49" s="13">
        <f t="shared" si="2"/>
        <v>6548</v>
      </c>
      <c r="L49" s="13">
        <f t="shared" si="3"/>
        <v>6548</v>
      </c>
      <c r="M49" s="13">
        <f t="shared" si="4"/>
        <v>6546</v>
      </c>
      <c r="N49" s="32">
        <f t="shared" si="7"/>
        <v>11274</v>
      </c>
      <c r="O49" s="32">
        <f t="shared" si="8"/>
        <v>2819</v>
      </c>
      <c r="P49" s="32">
        <f t="shared" si="9"/>
        <v>2819</v>
      </c>
      <c r="Q49" s="32">
        <f t="shared" si="10"/>
        <v>2819</v>
      </c>
      <c r="R49" s="32">
        <f t="shared" si="11"/>
        <v>2817</v>
      </c>
      <c r="S49" s="32">
        <f t="shared" si="12"/>
        <v>14916</v>
      </c>
      <c r="T49" s="32">
        <f t="shared" si="13"/>
        <v>3729</v>
      </c>
      <c r="U49" s="32">
        <f t="shared" si="13"/>
        <v>3729</v>
      </c>
      <c r="V49" s="32">
        <f t="shared" si="13"/>
        <v>3729</v>
      </c>
      <c r="W49" s="32">
        <f t="shared" si="13"/>
        <v>3729</v>
      </c>
    </row>
    <row r="50" spans="1:23" x14ac:dyDescent="0.2">
      <c r="A50" s="27">
        <v>44</v>
      </c>
      <c r="B50" s="3" t="s">
        <v>61</v>
      </c>
      <c r="C50" s="37">
        <v>23717</v>
      </c>
      <c r="D50" s="37">
        <v>30057</v>
      </c>
      <c r="E50" s="37">
        <f>C50/(C50+D50)</f>
        <v>0.44104957786290772</v>
      </c>
      <c r="F50" s="37">
        <f>1-E50</f>
        <v>0.55895042213709223</v>
      </c>
      <c r="G50" s="52"/>
      <c r="H50" s="13"/>
      <c r="I50" s="89"/>
      <c r="J50" s="13">
        <f t="shared" si="6"/>
        <v>0</v>
      </c>
      <c r="K50" s="13">
        <f t="shared" si="2"/>
        <v>0</v>
      </c>
      <c r="L50" s="13">
        <f t="shared" si="3"/>
        <v>0</v>
      </c>
      <c r="M50" s="13">
        <f t="shared" si="4"/>
        <v>0</v>
      </c>
      <c r="N50" s="27">
        <f t="shared" si="7"/>
        <v>0</v>
      </c>
      <c r="O50" s="27">
        <f t="shared" si="8"/>
        <v>0</v>
      </c>
      <c r="P50" s="27">
        <f t="shared" si="9"/>
        <v>0</v>
      </c>
      <c r="Q50" s="27">
        <f t="shared" si="10"/>
        <v>0</v>
      </c>
      <c r="R50" s="27">
        <f t="shared" si="11"/>
        <v>0</v>
      </c>
      <c r="S50" s="32">
        <f t="shared" si="12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  <c r="W50" s="32">
        <f t="shared" si="13"/>
        <v>0</v>
      </c>
    </row>
    <row r="51" spans="1:23" x14ac:dyDescent="0.2">
      <c r="A51" s="27">
        <v>45</v>
      </c>
      <c r="B51" s="3" t="s">
        <v>62</v>
      </c>
      <c r="C51" s="37">
        <v>7129</v>
      </c>
      <c r="D51" s="37">
        <v>1196</v>
      </c>
      <c r="E51" s="37">
        <f>C51/(C51+D51)</f>
        <v>0.85633633633633632</v>
      </c>
      <c r="F51" s="37">
        <f>1-E51</f>
        <v>0.14366366366366368</v>
      </c>
      <c r="G51" s="52"/>
      <c r="H51" s="13"/>
      <c r="I51" s="89"/>
      <c r="J51" s="13">
        <f t="shared" si="6"/>
        <v>0</v>
      </c>
      <c r="K51" s="13">
        <f t="shared" si="2"/>
        <v>0</v>
      </c>
      <c r="L51" s="13">
        <f t="shared" si="3"/>
        <v>0</v>
      </c>
      <c r="M51" s="13">
        <f t="shared" si="4"/>
        <v>0</v>
      </c>
      <c r="N51" s="27">
        <f t="shared" si="7"/>
        <v>0</v>
      </c>
      <c r="O51" s="27">
        <f t="shared" si="8"/>
        <v>0</v>
      </c>
      <c r="P51" s="27">
        <f t="shared" si="9"/>
        <v>0</v>
      </c>
      <c r="Q51" s="27">
        <f t="shared" si="10"/>
        <v>0</v>
      </c>
      <c r="R51" s="27">
        <f t="shared" si="11"/>
        <v>0</v>
      </c>
      <c r="S51" s="32">
        <f t="shared" si="12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  <c r="W51" s="32">
        <f t="shared" si="13"/>
        <v>0</v>
      </c>
    </row>
    <row r="52" spans="1:23" ht="30" x14ac:dyDescent="0.2">
      <c r="A52" s="27">
        <v>46</v>
      </c>
      <c r="B52" s="3" t="s">
        <v>37</v>
      </c>
      <c r="C52" s="37"/>
      <c r="D52" s="37"/>
      <c r="E52" s="37"/>
      <c r="F52" s="37"/>
      <c r="G52" s="52">
        <f t="shared" si="5"/>
        <v>0</v>
      </c>
      <c r="H52" s="13"/>
      <c r="I52" s="89"/>
      <c r="J52" s="13">
        <f t="shared" si="6"/>
        <v>0</v>
      </c>
      <c r="K52" s="13">
        <f t="shared" si="2"/>
        <v>0</v>
      </c>
      <c r="L52" s="13">
        <f t="shared" si="3"/>
        <v>0</v>
      </c>
      <c r="M52" s="13">
        <f t="shared" si="4"/>
        <v>0</v>
      </c>
      <c r="N52" s="27">
        <f t="shared" si="7"/>
        <v>0</v>
      </c>
      <c r="O52" s="27">
        <f t="shared" si="8"/>
        <v>0</v>
      </c>
      <c r="P52" s="27">
        <f t="shared" si="9"/>
        <v>0</v>
      </c>
      <c r="Q52" s="27">
        <f t="shared" si="10"/>
        <v>0</v>
      </c>
      <c r="R52" s="27">
        <f t="shared" si="11"/>
        <v>0</v>
      </c>
      <c r="S52" s="32">
        <f t="shared" si="12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  <c r="W52" s="32">
        <f t="shared" si="13"/>
        <v>0</v>
      </c>
    </row>
    <row r="53" spans="1:23" x14ac:dyDescent="0.2">
      <c r="A53" s="27">
        <v>47</v>
      </c>
      <c r="B53" s="3" t="s">
        <v>38</v>
      </c>
      <c r="C53" s="37"/>
      <c r="D53" s="37"/>
      <c r="E53" s="37"/>
      <c r="F53" s="37"/>
      <c r="G53" s="52">
        <f t="shared" si="5"/>
        <v>0</v>
      </c>
      <c r="H53" s="13"/>
      <c r="I53" s="89"/>
      <c r="J53" s="13">
        <f t="shared" si="6"/>
        <v>0</v>
      </c>
      <c r="K53" s="13">
        <f t="shared" si="2"/>
        <v>0</v>
      </c>
      <c r="L53" s="13">
        <f t="shared" si="3"/>
        <v>0</v>
      </c>
      <c r="M53" s="13">
        <f t="shared" si="4"/>
        <v>0</v>
      </c>
      <c r="N53" s="27">
        <f t="shared" si="7"/>
        <v>0</v>
      </c>
      <c r="O53" s="27">
        <f t="shared" si="8"/>
        <v>0</v>
      </c>
      <c r="P53" s="27">
        <f t="shared" si="9"/>
        <v>0</v>
      </c>
      <c r="Q53" s="27">
        <f t="shared" si="10"/>
        <v>0</v>
      </c>
      <c r="R53" s="27">
        <f t="shared" si="11"/>
        <v>0</v>
      </c>
      <c r="S53" s="32">
        <f t="shared" si="12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  <c r="W53" s="32">
        <f t="shared" si="13"/>
        <v>0</v>
      </c>
    </row>
    <row r="54" spans="1:23" x14ac:dyDescent="0.2">
      <c r="A54" s="27">
        <v>48</v>
      </c>
      <c r="B54" s="3" t="s">
        <v>63</v>
      </c>
      <c r="C54" s="37"/>
      <c r="D54" s="37"/>
      <c r="E54" s="37"/>
      <c r="F54" s="37"/>
      <c r="G54" s="52">
        <f t="shared" si="5"/>
        <v>0</v>
      </c>
      <c r="H54" s="13"/>
      <c r="I54" s="89"/>
      <c r="J54" s="13">
        <f t="shared" si="6"/>
        <v>0</v>
      </c>
      <c r="K54" s="13">
        <f t="shared" si="2"/>
        <v>0</v>
      </c>
      <c r="L54" s="13">
        <f t="shared" si="3"/>
        <v>0</v>
      </c>
      <c r="M54" s="13">
        <f t="shared" si="4"/>
        <v>0</v>
      </c>
      <c r="N54" s="27">
        <f t="shared" si="7"/>
        <v>0</v>
      </c>
      <c r="O54" s="27">
        <f t="shared" si="8"/>
        <v>0</v>
      </c>
      <c r="P54" s="27">
        <f t="shared" si="9"/>
        <v>0</v>
      </c>
      <c r="Q54" s="27">
        <f t="shared" si="10"/>
        <v>0</v>
      </c>
      <c r="R54" s="27">
        <f t="shared" si="11"/>
        <v>0</v>
      </c>
      <c r="S54" s="32">
        <f t="shared" si="12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  <c r="W54" s="32">
        <f t="shared" si="13"/>
        <v>0</v>
      </c>
    </row>
    <row r="55" spans="1:23" x14ac:dyDescent="0.2">
      <c r="A55" s="27">
        <v>49</v>
      </c>
      <c r="B55" s="3" t="s">
        <v>39</v>
      </c>
      <c r="C55" s="37"/>
      <c r="D55" s="37"/>
      <c r="E55" s="37"/>
      <c r="F55" s="37"/>
      <c r="G55" s="52">
        <f t="shared" si="5"/>
        <v>0</v>
      </c>
      <c r="H55" s="13"/>
      <c r="I55" s="89"/>
      <c r="J55" s="13">
        <f t="shared" si="6"/>
        <v>0</v>
      </c>
      <c r="K55" s="13">
        <f t="shared" si="2"/>
        <v>0</v>
      </c>
      <c r="L55" s="13">
        <f t="shared" si="3"/>
        <v>0</v>
      </c>
      <c r="M55" s="13">
        <f t="shared" si="4"/>
        <v>0</v>
      </c>
      <c r="N55" s="27">
        <f t="shared" si="7"/>
        <v>0</v>
      </c>
      <c r="O55" s="27">
        <f t="shared" si="8"/>
        <v>0</v>
      </c>
      <c r="P55" s="27">
        <f t="shared" si="9"/>
        <v>0</v>
      </c>
      <c r="Q55" s="27">
        <f t="shared" si="10"/>
        <v>0</v>
      </c>
      <c r="R55" s="27">
        <f t="shared" si="11"/>
        <v>0</v>
      </c>
      <c r="S55" s="32">
        <f t="shared" si="12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  <c r="W55" s="32">
        <f t="shared" si="13"/>
        <v>0</v>
      </c>
    </row>
    <row r="56" spans="1:23" x14ac:dyDescent="0.2">
      <c r="A56" s="27">
        <v>50</v>
      </c>
      <c r="B56" s="3" t="s">
        <v>40</v>
      </c>
      <c r="C56" s="37"/>
      <c r="D56" s="37"/>
      <c r="E56" s="37"/>
      <c r="F56" s="37"/>
      <c r="G56" s="52">
        <f t="shared" si="5"/>
        <v>0</v>
      </c>
      <c r="H56" s="13"/>
      <c r="I56" s="89"/>
      <c r="J56" s="13">
        <f t="shared" si="6"/>
        <v>0</v>
      </c>
      <c r="K56" s="13">
        <f t="shared" si="2"/>
        <v>0</v>
      </c>
      <c r="L56" s="13">
        <f t="shared" si="3"/>
        <v>0</v>
      </c>
      <c r="M56" s="13">
        <f t="shared" si="4"/>
        <v>0</v>
      </c>
      <c r="N56" s="27">
        <f t="shared" si="7"/>
        <v>0</v>
      </c>
      <c r="O56" s="27">
        <f t="shared" si="8"/>
        <v>0</v>
      </c>
      <c r="P56" s="27">
        <f t="shared" si="9"/>
        <v>0</v>
      </c>
      <c r="Q56" s="27">
        <f t="shared" si="10"/>
        <v>0</v>
      </c>
      <c r="R56" s="27">
        <f t="shared" si="11"/>
        <v>0</v>
      </c>
      <c r="S56" s="32">
        <f t="shared" si="12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  <c r="W56" s="32">
        <f t="shared" si="13"/>
        <v>0</v>
      </c>
    </row>
    <row r="57" spans="1:23" x14ac:dyDescent="0.2">
      <c r="A57" s="27">
        <v>51</v>
      </c>
      <c r="B57" s="3" t="s">
        <v>41</v>
      </c>
      <c r="C57" s="37"/>
      <c r="D57" s="37"/>
      <c r="E57" s="37"/>
      <c r="F57" s="37"/>
      <c r="G57" s="52">
        <f t="shared" si="5"/>
        <v>0</v>
      </c>
      <c r="H57" s="13"/>
      <c r="I57" s="89"/>
      <c r="J57" s="13">
        <f t="shared" si="6"/>
        <v>0</v>
      </c>
      <c r="K57" s="13">
        <f t="shared" si="2"/>
        <v>0</v>
      </c>
      <c r="L57" s="13">
        <f t="shared" si="3"/>
        <v>0</v>
      </c>
      <c r="M57" s="13">
        <f t="shared" si="4"/>
        <v>0</v>
      </c>
      <c r="N57" s="27">
        <f t="shared" si="7"/>
        <v>0</v>
      </c>
      <c r="O57" s="27">
        <f t="shared" si="8"/>
        <v>0</v>
      </c>
      <c r="P57" s="27">
        <f t="shared" si="9"/>
        <v>0</v>
      </c>
      <c r="Q57" s="27">
        <f t="shared" si="10"/>
        <v>0</v>
      </c>
      <c r="R57" s="27">
        <f t="shared" si="11"/>
        <v>0</v>
      </c>
      <c r="S57" s="32">
        <f t="shared" si="12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  <c r="W57" s="32">
        <f t="shared" si="13"/>
        <v>0</v>
      </c>
    </row>
    <row r="58" spans="1:23" x14ac:dyDescent="0.2">
      <c r="A58" s="27">
        <v>52</v>
      </c>
      <c r="B58" s="3" t="s">
        <v>42</v>
      </c>
      <c r="C58" s="37"/>
      <c r="D58" s="37"/>
      <c r="E58" s="37"/>
      <c r="F58" s="37"/>
      <c r="G58" s="52">
        <f t="shared" si="5"/>
        <v>0</v>
      </c>
      <c r="H58" s="13"/>
      <c r="I58" s="89"/>
      <c r="J58" s="13">
        <f t="shared" si="6"/>
        <v>0</v>
      </c>
      <c r="K58" s="13">
        <f t="shared" si="2"/>
        <v>0</v>
      </c>
      <c r="L58" s="13">
        <f t="shared" si="3"/>
        <v>0</v>
      </c>
      <c r="M58" s="13">
        <f t="shared" si="4"/>
        <v>0</v>
      </c>
      <c r="N58" s="27">
        <f t="shared" si="7"/>
        <v>0</v>
      </c>
      <c r="O58" s="27">
        <f t="shared" si="8"/>
        <v>0</v>
      </c>
      <c r="P58" s="27">
        <f t="shared" si="9"/>
        <v>0</v>
      </c>
      <c r="Q58" s="27">
        <f t="shared" si="10"/>
        <v>0</v>
      </c>
      <c r="R58" s="27">
        <f t="shared" si="11"/>
        <v>0</v>
      </c>
      <c r="S58" s="32">
        <f t="shared" si="12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  <c r="W58" s="32">
        <f t="shared" si="13"/>
        <v>0</v>
      </c>
    </row>
    <row r="59" spans="1:23" x14ac:dyDescent="0.2">
      <c r="A59" s="27">
        <v>53</v>
      </c>
      <c r="B59" s="7" t="s">
        <v>53</v>
      </c>
      <c r="C59" s="37"/>
      <c r="D59" s="37"/>
      <c r="E59" s="37"/>
      <c r="F59" s="37"/>
      <c r="G59" s="52">
        <f t="shared" si="5"/>
        <v>0</v>
      </c>
      <c r="H59" s="13"/>
      <c r="I59" s="89"/>
      <c r="J59" s="13">
        <f t="shared" si="6"/>
        <v>0</v>
      </c>
      <c r="K59" s="13">
        <f t="shared" si="2"/>
        <v>0</v>
      </c>
      <c r="L59" s="13">
        <f t="shared" si="3"/>
        <v>0</v>
      </c>
      <c r="M59" s="13">
        <f t="shared" si="4"/>
        <v>0</v>
      </c>
      <c r="N59" s="27">
        <f t="shared" si="7"/>
        <v>0</v>
      </c>
      <c r="O59" s="27">
        <f t="shared" si="8"/>
        <v>0</v>
      </c>
      <c r="P59" s="27">
        <f t="shared" si="9"/>
        <v>0</v>
      </c>
      <c r="Q59" s="27">
        <f t="shared" si="10"/>
        <v>0</v>
      </c>
      <c r="R59" s="27">
        <f t="shared" si="11"/>
        <v>0</v>
      </c>
      <c r="S59" s="32">
        <f t="shared" si="12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  <c r="W59" s="32">
        <f t="shared" si="13"/>
        <v>0</v>
      </c>
    </row>
    <row r="60" spans="1:23" x14ac:dyDescent="0.2">
      <c r="A60" s="27">
        <v>54</v>
      </c>
      <c r="B60" s="7" t="s">
        <v>132</v>
      </c>
      <c r="C60" s="37"/>
      <c r="D60" s="37"/>
      <c r="E60" s="37"/>
      <c r="F60" s="37"/>
      <c r="G60" s="52">
        <f t="shared" si="5"/>
        <v>0</v>
      </c>
      <c r="H60" s="13"/>
      <c r="I60" s="89"/>
      <c r="J60" s="13">
        <f t="shared" si="6"/>
        <v>0</v>
      </c>
      <c r="K60" s="13">
        <f t="shared" si="2"/>
        <v>0</v>
      </c>
      <c r="L60" s="13">
        <f t="shared" si="3"/>
        <v>0</v>
      </c>
      <c r="M60" s="13">
        <f t="shared" si="4"/>
        <v>0</v>
      </c>
      <c r="N60" s="27">
        <f t="shared" si="7"/>
        <v>0</v>
      </c>
      <c r="O60" s="27">
        <f t="shared" si="8"/>
        <v>0</v>
      </c>
      <c r="P60" s="27">
        <f t="shared" si="9"/>
        <v>0</v>
      </c>
      <c r="Q60" s="27">
        <f t="shared" si="10"/>
        <v>0</v>
      </c>
      <c r="R60" s="27">
        <f t="shared" si="11"/>
        <v>0</v>
      </c>
      <c r="S60" s="32">
        <f t="shared" si="12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  <c r="W60" s="32">
        <f t="shared" si="13"/>
        <v>0</v>
      </c>
    </row>
    <row r="61" spans="1:23" x14ac:dyDescent="0.2">
      <c r="A61" s="27">
        <v>55</v>
      </c>
      <c r="B61" s="61" t="s">
        <v>43</v>
      </c>
      <c r="C61" s="37"/>
      <c r="D61" s="37"/>
      <c r="E61" s="37"/>
      <c r="F61" s="37"/>
      <c r="G61" s="52">
        <f t="shared" si="5"/>
        <v>0</v>
      </c>
      <c r="H61" s="13"/>
      <c r="I61" s="89"/>
      <c r="J61" s="13">
        <f t="shared" si="6"/>
        <v>0</v>
      </c>
      <c r="K61" s="13">
        <f t="shared" si="2"/>
        <v>0</v>
      </c>
      <c r="L61" s="13">
        <f t="shared" si="3"/>
        <v>0</v>
      </c>
      <c r="M61" s="13">
        <f t="shared" si="4"/>
        <v>0</v>
      </c>
      <c r="N61" s="27">
        <f t="shared" si="7"/>
        <v>0</v>
      </c>
      <c r="O61" s="27">
        <f t="shared" si="8"/>
        <v>0</v>
      </c>
      <c r="P61" s="27">
        <f t="shared" si="9"/>
        <v>0</v>
      </c>
      <c r="Q61" s="27">
        <f t="shared" si="10"/>
        <v>0</v>
      </c>
      <c r="R61" s="27">
        <f t="shared" si="11"/>
        <v>0</v>
      </c>
      <c r="S61" s="32">
        <f t="shared" si="12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  <c r="W61" s="32">
        <f t="shared" si="13"/>
        <v>0</v>
      </c>
    </row>
    <row r="62" spans="1:23" x14ac:dyDescent="0.2">
      <c r="A62" s="27">
        <v>56</v>
      </c>
      <c r="B62" s="61" t="s">
        <v>44</v>
      </c>
      <c r="C62" s="37"/>
      <c r="D62" s="37"/>
      <c r="E62" s="37"/>
      <c r="F62" s="37"/>
      <c r="G62" s="52">
        <f t="shared" si="5"/>
        <v>0</v>
      </c>
      <c r="H62" s="13"/>
      <c r="I62" s="89"/>
      <c r="J62" s="13">
        <f t="shared" si="6"/>
        <v>0</v>
      </c>
      <c r="K62" s="13">
        <f t="shared" si="2"/>
        <v>0</v>
      </c>
      <c r="L62" s="13">
        <f t="shared" si="3"/>
        <v>0</v>
      </c>
      <c r="M62" s="13">
        <f t="shared" si="4"/>
        <v>0</v>
      </c>
      <c r="N62" s="27">
        <f t="shared" si="7"/>
        <v>0</v>
      </c>
      <c r="O62" s="27">
        <f t="shared" si="8"/>
        <v>0</v>
      </c>
      <c r="P62" s="27">
        <f t="shared" si="9"/>
        <v>0</v>
      </c>
      <c r="Q62" s="27">
        <f t="shared" si="10"/>
        <v>0</v>
      </c>
      <c r="R62" s="27">
        <f t="shared" si="11"/>
        <v>0</v>
      </c>
      <c r="S62" s="32">
        <f t="shared" si="12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  <c r="W62" s="32">
        <f t="shared" si="13"/>
        <v>0</v>
      </c>
    </row>
    <row r="63" spans="1:23" x14ac:dyDescent="0.2">
      <c r="A63" s="27">
        <v>57</v>
      </c>
      <c r="B63" s="61" t="s">
        <v>45</v>
      </c>
      <c r="C63" s="37"/>
      <c r="D63" s="37"/>
      <c r="E63" s="37"/>
      <c r="F63" s="37"/>
      <c r="G63" s="52">
        <f t="shared" si="5"/>
        <v>0</v>
      </c>
      <c r="H63" s="13"/>
      <c r="I63" s="89"/>
      <c r="J63" s="13">
        <f t="shared" si="6"/>
        <v>0</v>
      </c>
      <c r="K63" s="13">
        <f t="shared" si="2"/>
        <v>0</v>
      </c>
      <c r="L63" s="13">
        <f t="shared" si="3"/>
        <v>0</v>
      </c>
      <c r="M63" s="13">
        <f t="shared" si="4"/>
        <v>0</v>
      </c>
      <c r="N63" s="27">
        <f t="shared" si="7"/>
        <v>0</v>
      </c>
      <c r="O63" s="27">
        <f t="shared" si="8"/>
        <v>0</v>
      </c>
      <c r="P63" s="27">
        <f t="shared" si="9"/>
        <v>0</v>
      </c>
      <c r="Q63" s="27">
        <f t="shared" si="10"/>
        <v>0</v>
      </c>
      <c r="R63" s="27">
        <f t="shared" si="11"/>
        <v>0</v>
      </c>
      <c r="S63" s="32">
        <f t="shared" si="12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  <c r="W63" s="32">
        <f t="shared" si="13"/>
        <v>0</v>
      </c>
    </row>
    <row r="64" spans="1:23" x14ac:dyDescent="0.2">
      <c r="A64" s="27">
        <v>58</v>
      </c>
      <c r="B64" s="61" t="s">
        <v>46</v>
      </c>
      <c r="C64" s="37"/>
      <c r="D64" s="37"/>
      <c r="E64" s="37"/>
      <c r="F64" s="37"/>
      <c r="G64" s="52">
        <f t="shared" si="5"/>
        <v>0</v>
      </c>
      <c r="H64" s="13"/>
      <c r="I64" s="89"/>
      <c r="J64" s="13">
        <f t="shared" si="6"/>
        <v>0</v>
      </c>
      <c r="K64" s="13">
        <f t="shared" si="2"/>
        <v>0</v>
      </c>
      <c r="L64" s="13">
        <f t="shared" si="3"/>
        <v>0</v>
      </c>
      <c r="M64" s="13">
        <f t="shared" si="4"/>
        <v>0</v>
      </c>
      <c r="N64" s="27">
        <f t="shared" si="7"/>
        <v>0</v>
      </c>
      <c r="O64" s="27">
        <f t="shared" si="8"/>
        <v>0</v>
      </c>
      <c r="P64" s="27">
        <f t="shared" si="9"/>
        <v>0</v>
      </c>
      <c r="Q64" s="27">
        <f t="shared" si="10"/>
        <v>0</v>
      </c>
      <c r="R64" s="27">
        <f t="shared" si="11"/>
        <v>0</v>
      </c>
      <c r="S64" s="32">
        <f t="shared" si="12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  <c r="W64" s="32">
        <f t="shared" si="13"/>
        <v>0</v>
      </c>
    </row>
    <row r="65" spans="1:23" x14ac:dyDescent="0.2">
      <c r="A65" s="27">
        <v>59</v>
      </c>
      <c r="B65" s="61" t="s">
        <v>48</v>
      </c>
      <c r="C65" s="37"/>
      <c r="D65" s="37"/>
      <c r="E65" s="37"/>
      <c r="F65" s="37"/>
      <c r="G65" s="52">
        <f t="shared" si="5"/>
        <v>0</v>
      </c>
      <c r="H65" s="13"/>
      <c r="I65" s="89"/>
      <c r="J65" s="13">
        <f t="shared" si="6"/>
        <v>0</v>
      </c>
      <c r="K65" s="13">
        <f t="shared" si="2"/>
        <v>0</v>
      </c>
      <c r="L65" s="13">
        <f t="shared" si="3"/>
        <v>0</v>
      </c>
      <c r="M65" s="13">
        <f t="shared" si="4"/>
        <v>0</v>
      </c>
      <c r="N65" s="27">
        <f t="shared" si="7"/>
        <v>0</v>
      </c>
      <c r="O65" s="27">
        <f t="shared" si="8"/>
        <v>0</v>
      </c>
      <c r="P65" s="27">
        <f t="shared" si="9"/>
        <v>0</v>
      </c>
      <c r="Q65" s="27">
        <f t="shared" si="10"/>
        <v>0</v>
      </c>
      <c r="R65" s="27">
        <f t="shared" si="11"/>
        <v>0</v>
      </c>
      <c r="S65" s="32">
        <f t="shared" si="12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  <c r="W65" s="32">
        <f t="shared" si="13"/>
        <v>0</v>
      </c>
    </row>
    <row r="66" spans="1:23" x14ac:dyDescent="0.2">
      <c r="A66" s="27">
        <v>60</v>
      </c>
      <c r="B66" s="61" t="s">
        <v>49</v>
      </c>
      <c r="C66" s="37"/>
      <c r="D66" s="37"/>
      <c r="E66" s="37"/>
      <c r="F66" s="37"/>
      <c r="G66" s="52">
        <f t="shared" si="5"/>
        <v>0</v>
      </c>
      <c r="H66" s="13"/>
      <c r="I66" s="89"/>
      <c r="J66" s="13">
        <f t="shared" si="6"/>
        <v>0</v>
      </c>
      <c r="K66" s="13">
        <f t="shared" si="2"/>
        <v>0</v>
      </c>
      <c r="L66" s="13">
        <f t="shared" si="3"/>
        <v>0</v>
      </c>
      <c r="M66" s="13">
        <f t="shared" si="4"/>
        <v>0</v>
      </c>
      <c r="N66" s="27">
        <f t="shared" si="7"/>
        <v>0</v>
      </c>
      <c r="O66" s="27">
        <f t="shared" si="8"/>
        <v>0</v>
      </c>
      <c r="P66" s="27">
        <f t="shared" si="9"/>
        <v>0</v>
      </c>
      <c r="Q66" s="27">
        <f t="shared" si="10"/>
        <v>0</v>
      </c>
      <c r="R66" s="27">
        <f t="shared" si="11"/>
        <v>0</v>
      </c>
      <c r="S66" s="32">
        <f t="shared" si="12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  <c r="W66" s="32">
        <f t="shared" si="13"/>
        <v>0</v>
      </c>
    </row>
    <row r="67" spans="1:23" x14ac:dyDescent="0.2">
      <c r="A67" s="27">
        <v>61</v>
      </c>
      <c r="B67" s="61" t="s">
        <v>133</v>
      </c>
      <c r="C67" s="37"/>
      <c r="D67" s="37"/>
      <c r="E67" s="37"/>
      <c r="F67" s="37"/>
      <c r="G67" s="52">
        <f t="shared" si="5"/>
        <v>0</v>
      </c>
      <c r="H67" s="13"/>
      <c r="I67" s="89"/>
      <c r="J67" s="13">
        <f t="shared" si="6"/>
        <v>0</v>
      </c>
      <c r="K67" s="13">
        <f t="shared" si="2"/>
        <v>0</v>
      </c>
      <c r="L67" s="13">
        <f t="shared" si="3"/>
        <v>0</v>
      </c>
      <c r="M67" s="13">
        <f t="shared" si="4"/>
        <v>0</v>
      </c>
      <c r="N67" s="27">
        <f t="shared" si="7"/>
        <v>0</v>
      </c>
      <c r="O67" s="27">
        <f t="shared" si="8"/>
        <v>0</v>
      </c>
      <c r="P67" s="27">
        <f t="shared" si="9"/>
        <v>0</v>
      </c>
      <c r="Q67" s="27">
        <f t="shared" si="10"/>
        <v>0</v>
      </c>
      <c r="R67" s="27">
        <f t="shared" si="11"/>
        <v>0</v>
      </c>
      <c r="S67" s="32">
        <f t="shared" si="12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  <c r="W67" s="32">
        <f t="shared" si="13"/>
        <v>0</v>
      </c>
    </row>
    <row r="68" spans="1:23" x14ac:dyDescent="0.2">
      <c r="A68" s="27">
        <v>62</v>
      </c>
      <c r="B68" s="62" t="s">
        <v>134</v>
      </c>
      <c r="C68" s="37"/>
      <c r="D68" s="37"/>
      <c r="E68" s="37"/>
      <c r="F68" s="37"/>
      <c r="G68" s="52">
        <f t="shared" si="5"/>
        <v>0</v>
      </c>
      <c r="H68" s="13"/>
      <c r="I68" s="89"/>
      <c r="J68" s="13">
        <f t="shared" si="6"/>
        <v>0</v>
      </c>
      <c r="K68" s="13">
        <f t="shared" si="2"/>
        <v>0</v>
      </c>
      <c r="L68" s="13">
        <f t="shared" si="3"/>
        <v>0</v>
      </c>
      <c r="M68" s="13">
        <f t="shared" si="4"/>
        <v>0</v>
      </c>
      <c r="N68" s="27">
        <f t="shared" si="7"/>
        <v>0</v>
      </c>
      <c r="O68" s="27">
        <f t="shared" si="8"/>
        <v>0</v>
      </c>
      <c r="P68" s="27">
        <f t="shared" si="9"/>
        <v>0</v>
      </c>
      <c r="Q68" s="27">
        <f t="shared" si="10"/>
        <v>0</v>
      </c>
      <c r="R68" s="27">
        <f t="shared" si="11"/>
        <v>0</v>
      </c>
      <c r="S68" s="32">
        <f t="shared" si="12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  <c r="W68" s="32">
        <f t="shared" si="13"/>
        <v>0</v>
      </c>
    </row>
    <row r="69" spans="1:23" x14ac:dyDescent="0.2">
      <c r="A69" s="27">
        <v>63</v>
      </c>
      <c r="B69" s="62" t="s">
        <v>129</v>
      </c>
      <c r="C69" s="37"/>
      <c r="D69" s="37"/>
      <c r="E69" s="37"/>
      <c r="F69" s="37"/>
      <c r="G69" s="52">
        <f t="shared" si="5"/>
        <v>0</v>
      </c>
      <c r="H69" s="14"/>
      <c r="I69" s="90"/>
      <c r="J69" s="13">
        <f t="shared" si="6"/>
        <v>0</v>
      </c>
      <c r="K69" s="13">
        <f t="shared" si="2"/>
        <v>0</v>
      </c>
      <c r="L69" s="13">
        <f t="shared" si="3"/>
        <v>0</v>
      </c>
      <c r="M69" s="13">
        <f t="shared" si="4"/>
        <v>0</v>
      </c>
      <c r="N69" s="27">
        <f t="shared" si="7"/>
        <v>0</v>
      </c>
      <c r="O69" s="27">
        <f t="shared" si="8"/>
        <v>0</v>
      </c>
      <c r="P69" s="27">
        <f t="shared" si="9"/>
        <v>0</v>
      </c>
      <c r="Q69" s="27">
        <f t="shared" si="10"/>
        <v>0</v>
      </c>
      <c r="R69" s="27">
        <f t="shared" si="11"/>
        <v>0</v>
      </c>
      <c r="S69" s="32">
        <f t="shared" si="12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  <c r="W69" s="32">
        <f t="shared" si="13"/>
        <v>0</v>
      </c>
    </row>
    <row r="70" spans="1:23" x14ac:dyDescent="0.2">
      <c r="A70" s="27">
        <v>64</v>
      </c>
      <c r="B70" s="61" t="s">
        <v>52</v>
      </c>
      <c r="C70" s="37"/>
      <c r="D70" s="37"/>
      <c r="E70" s="37"/>
      <c r="F70" s="37"/>
      <c r="G70" s="52">
        <f t="shared" si="5"/>
        <v>0</v>
      </c>
      <c r="H70" s="14"/>
      <c r="I70" s="90"/>
      <c r="J70" s="13">
        <f t="shared" si="6"/>
        <v>0</v>
      </c>
      <c r="K70" s="13">
        <f t="shared" si="2"/>
        <v>0</v>
      </c>
      <c r="L70" s="13">
        <f t="shared" si="3"/>
        <v>0</v>
      </c>
      <c r="M70" s="13">
        <f t="shared" si="4"/>
        <v>0</v>
      </c>
      <c r="N70" s="27">
        <f t="shared" si="7"/>
        <v>0</v>
      </c>
      <c r="O70" s="27">
        <f t="shared" si="8"/>
        <v>0</v>
      </c>
      <c r="P70" s="27">
        <f t="shared" si="9"/>
        <v>0</v>
      </c>
      <c r="Q70" s="27">
        <f t="shared" si="10"/>
        <v>0</v>
      </c>
      <c r="R70" s="27">
        <f t="shared" si="11"/>
        <v>0</v>
      </c>
      <c r="S70" s="32">
        <f t="shared" si="12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  <c r="W70" s="32">
        <f t="shared" si="13"/>
        <v>0</v>
      </c>
    </row>
    <row r="71" spans="1:23" x14ac:dyDescent="0.2">
      <c r="A71" s="27">
        <v>65</v>
      </c>
      <c r="B71" s="62" t="s">
        <v>51</v>
      </c>
      <c r="C71" s="37"/>
      <c r="D71" s="37"/>
      <c r="E71" s="37"/>
      <c r="F71" s="37"/>
      <c r="G71" s="52">
        <f t="shared" si="5"/>
        <v>0</v>
      </c>
      <c r="H71" s="14"/>
      <c r="I71" s="90"/>
      <c r="J71" s="13">
        <f t="shared" si="6"/>
        <v>0</v>
      </c>
      <c r="K71" s="13">
        <f t="shared" ref="K71:K80" si="14">J71</f>
        <v>0</v>
      </c>
      <c r="L71" s="13">
        <f t="shared" ref="L71:L80" si="15">J71</f>
        <v>0</v>
      </c>
      <c r="M71" s="13">
        <f t="shared" ref="M71:M80" si="16">H71-J71-K71-L71</f>
        <v>0</v>
      </c>
      <c r="N71" s="27">
        <f t="shared" si="7"/>
        <v>0</v>
      </c>
      <c r="O71" s="27">
        <f t="shared" si="8"/>
        <v>0</v>
      </c>
      <c r="P71" s="27">
        <f t="shared" si="9"/>
        <v>0</v>
      </c>
      <c r="Q71" s="27">
        <f t="shared" si="10"/>
        <v>0</v>
      </c>
      <c r="R71" s="27">
        <f t="shared" si="11"/>
        <v>0</v>
      </c>
      <c r="S71" s="32">
        <f t="shared" si="12"/>
        <v>0</v>
      </c>
      <c r="T71" s="32">
        <f t="shared" ref="T71:W80" si="17">J71-O71</f>
        <v>0</v>
      </c>
      <c r="U71" s="32">
        <f t="shared" si="17"/>
        <v>0</v>
      </c>
      <c r="V71" s="32">
        <f t="shared" si="17"/>
        <v>0</v>
      </c>
      <c r="W71" s="32">
        <f t="shared" si="17"/>
        <v>0</v>
      </c>
    </row>
    <row r="72" spans="1:23" x14ac:dyDescent="0.2">
      <c r="A72" s="27">
        <v>66</v>
      </c>
      <c r="B72" s="62" t="s">
        <v>50</v>
      </c>
      <c r="C72" s="37"/>
      <c r="D72" s="37"/>
      <c r="E72" s="37"/>
      <c r="F72" s="37"/>
      <c r="G72" s="52">
        <f t="shared" ref="G72:G80" si="18">C72+D72</f>
        <v>0</v>
      </c>
      <c r="H72" s="14"/>
      <c r="I72" s="90"/>
      <c r="J72" s="13">
        <f t="shared" ref="J72:J80" si="19">ROUND(H72/4,0)</f>
        <v>0</v>
      </c>
      <c r="K72" s="13">
        <f t="shared" si="14"/>
        <v>0</v>
      </c>
      <c r="L72" s="13">
        <f t="shared" si="15"/>
        <v>0</v>
      </c>
      <c r="M72" s="13">
        <f t="shared" si="16"/>
        <v>0</v>
      </c>
      <c r="N72" s="27">
        <f t="shared" ref="N72:N80" si="20">ROUND(H72*E72,0)</f>
        <v>0</v>
      </c>
      <c r="O72" s="27">
        <f t="shared" ref="O72:O80" si="21">ROUND(N72/4,0)</f>
        <v>0</v>
      </c>
      <c r="P72" s="27">
        <f t="shared" ref="P72:P80" si="22">O72</f>
        <v>0</v>
      </c>
      <c r="Q72" s="27">
        <f t="shared" ref="Q72:Q80" si="23">O72</f>
        <v>0</v>
      </c>
      <c r="R72" s="27">
        <f t="shared" ref="R72:R80" si="24">N72-O72-P72-Q72</f>
        <v>0</v>
      </c>
      <c r="S72" s="32">
        <f t="shared" ref="S72:S80" si="25">T72+U72+V72+W72</f>
        <v>0</v>
      </c>
      <c r="T72" s="32">
        <f t="shared" si="17"/>
        <v>0</v>
      </c>
      <c r="U72" s="32">
        <f t="shared" si="17"/>
        <v>0</v>
      </c>
      <c r="V72" s="32">
        <f t="shared" si="17"/>
        <v>0</v>
      </c>
      <c r="W72" s="32">
        <f t="shared" si="17"/>
        <v>0</v>
      </c>
    </row>
    <row r="73" spans="1:23" x14ac:dyDescent="0.2">
      <c r="A73" s="27">
        <v>67</v>
      </c>
      <c r="B73" s="62" t="s">
        <v>135</v>
      </c>
      <c r="C73" s="37"/>
      <c r="D73" s="37"/>
      <c r="E73" s="37"/>
      <c r="F73" s="37"/>
      <c r="G73" s="52">
        <f t="shared" si="18"/>
        <v>0</v>
      </c>
      <c r="H73" s="14"/>
      <c r="I73" s="90"/>
      <c r="J73" s="13">
        <f t="shared" si="19"/>
        <v>0</v>
      </c>
      <c r="K73" s="13">
        <f t="shared" si="14"/>
        <v>0</v>
      </c>
      <c r="L73" s="13">
        <f t="shared" si="15"/>
        <v>0</v>
      </c>
      <c r="M73" s="13">
        <f t="shared" si="16"/>
        <v>0</v>
      </c>
      <c r="N73" s="27">
        <f t="shared" si="20"/>
        <v>0</v>
      </c>
      <c r="O73" s="27">
        <f t="shared" si="21"/>
        <v>0</v>
      </c>
      <c r="P73" s="27">
        <f t="shared" si="22"/>
        <v>0</v>
      </c>
      <c r="Q73" s="27">
        <f t="shared" si="23"/>
        <v>0</v>
      </c>
      <c r="R73" s="27">
        <f t="shared" si="24"/>
        <v>0</v>
      </c>
      <c r="S73" s="32">
        <f t="shared" si="25"/>
        <v>0</v>
      </c>
      <c r="T73" s="32">
        <f t="shared" si="17"/>
        <v>0</v>
      </c>
      <c r="U73" s="32">
        <f t="shared" si="17"/>
        <v>0</v>
      </c>
      <c r="V73" s="32">
        <f t="shared" si="17"/>
        <v>0</v>
      </c>
      <c r="W73" s="32">
        <f t="shared" si="17"/>
        <v>0</v>
      </c>
    </row>
    <row r="74" spans="1:23" x14ac:dyDescent="0.2">
      <c r="A74" s="27">
        <v>68</v>
      </c>
      <c r="B74" s="62" t="s">
        <v>64</v>
      </c>
      <c r="C74" s="37"/>
      <c r="D74" s="37"/>
      <c r="E74" s="37"/>
      <c r="F74" s="37"/>
      <c r="G74" s="52">
        <f t="shared" si="18"/>
        <v>0</v>
      </c>
      <c r="H74" s="14"/>
      <c r="I74" s="90"/>
      <c r="J74" s="13">
        <f t="shared" si="19"/>
        <v>0</v>
      </c>
      <c r="K74" s="13">
        <f t="shared" si="14"/>
        <v>0</v>
      </c>
      <c r="L74" s="13">
        <f t="shared" si="15"/>
        <v>0</v>
      </c>
      <c r="M74" s="13">
        <f t="shared" si="16"/>
        <v>0</v>
      </c>
      <c r="N74" s="27">
        <f t="shared" si="20"/>
        <v>0</v>
      </c>
      <c r="O74" s="27">
        <f t="shared" si="21"/>
        <v>0</v>
      </c>
      <c r="P74" s="27">
        <f t="shared" si="22"/>
        <v>0</v>
      </c>
      <c r="Q74" s="27">
        <f t="shared" si="23"/>
        <v>0</v>
      </c>
      <c r="R74" s="27">
        <f t="shared" si="24"/>
        <v>0</v>
      </c>
      <c r="S74" s="32">
        <f t="shared" si="25"/>
        <v>0</v>
      </c>
      <c r="T74" s="32">
        <f t="shared" si="17"/>
        <v>0</v>
      </c>
      <c r="U74" s="32">
        <f t="shared" si="17"/>
        <v>0</v>
      </c>
      <c r="V74" s="32">
        <f t="shared" si="17"/>
        <v>0</v>
      </c>
      <c r="W74" s="32">
        <f t="shared" si="17"/>
        <v>0</v>
      </c>
    </row>
    <row r="75" spans="1:23" x14ac:dyDescent="0.2">
      <c r="A75" s="27">
        <v>69</v>
      </c>
      <c r="B75" s="62" t="s">
        <v>136</v>
      </c>
      <c r="C75" s="37"/>
      <c r="D75" s="37"/>
      <c r="E75" s="37"/>
      <c r="F75" s="37"/>
      <c r="G75" s="52">
        <f t="shared" si="18"/>
        <v>0</v>
      </c>
      <c r="H75" s="14"/>
      <c r="I75" s="90"/>
      <c r="J75" s="13">
        <f t="shared" si="19"/>
        <v>0</v>
      </c>
      <c r="K75" s="13">
        <f t="shared" si="14"/>
        <v>0</v>
      </c>
      <c r="L75" s="13">
        <f t="shared" si="15"/>
        <v>0</v>
      </c>
      <c r="M75" s="13">
        <f t="shared" si="16"/>
        <v>0</v>
      </c>
      <c r="N75" s="27">
        <f t="shared" si="20"/>
        <v>0</v>
      </c>
      <c r="O75" s="27">
        <f t="shared" si="21"/>
        <v>0</v>
      </c>
      <c r="P75" s="27">
        <f t="shared" si="22"/>
        <v>0</v>
      </c>
      <c r="Q75" s="27">
        <f t="shared" si="23"/>
        <v>0</v>
      </c>
      <c r="R75" s="27">
        <f t="shared" si="24"/>
        <v>0</v>
      </c>
      <c r="S75" s="32">
        <f t="shared" si="25"/>
        <v>0</v>
      </c>
      <c r="T75" s="32">
        <f t="shared" si="17"/>
        <v>0</v>
      </c>
      <c r="U75" s="32">
        <f t="shared" si="17"/>
        <v>0</v>
      </c>
      <c r="V75" s="32">
        <f t="shared" si="17"/>
        <v>0</v>
      </c>
      <c r="W75" s="32">
        <f t="shared" si="17"/>
        <v>0</v>
      </c>
    </row>
    <row r="76" spans="1:23" ht="28.5" x14ac:dyDescent="0.2">
      <c r="A76" s="27">
        <v>70</v>
      </c>
      <c r="B76" s="62" t="s">
        <v>137</v>
      </c>
      <c r="C76" s="37"/>
      <c r="D76" s="37"/>
      <c r="E76" s="37"/>
      <c r="F76" s="37"/>
      <c r="G76" s="52">
        <f t="shared" si="18"/>
        <v>0</v>
      </c>
      <c r="H76" s="14"/>
      <c r="I76" s="90"/>
      <c r="J76" s="13">
        <f t="shared" si="19"/>
        <v>0</v>
      </c>
      <c r="K76" s="13">
        <f t="shared" si="14"/>
        <v>0</v>
      </c>
      <c r="L76" s="13">
        <f t="shared" si="15"/>
        <v>0</v>
      </c>
      <c r="M76" s="13">
        <f t="shared" si="16"/>
        <v>0</v>
      </c>
      <c r="N76" s="27">
        <f t="shared" si="20"/>
        <v>0</v>
      </c>
      <c r="O76" s="27">
        <f t="shared" si="21"/>
        <v>0</v>
      </c>
      <c r="P76" s="27">
        <f t="shared" si="22"/>
        <v>0</v>
      </c>
      <c r="Q76" s="27">
        <f t="shared" si="23"/>
        <v>0</v>
      </c>
      <c r="R76" s="27">
        <f t="shared" si="24"/>
        <v>0</v>
      </c>
      <c r="S76" s="32">
        <f t="shared" si="25"/>
        <v>0</v>
      </c>
      <c r="T76" s="32">
        <f t="shared" si="17"/>
        <v>0</v>
      </c>
      <c r="U76" s="32">
        <f t="shared" si="17"/>
        <v>0</v>
      </c>
      <c r="V76" s="32">
        <f t="shared" si="17"/>
        <v>0</v>
      </c>
      <c r="W76" s="32">
        <f t="shared" si="17"/>
        <v>0</v>
      </c>
    </row>
    <row r="77" spans="1:23" x14ac:dyDescent="0.2">
      <c r="A77" s="27">
        <v>71</v>
      </c>
      <c r="B77" s="62" t="s">
        <v>138</v>
      </c>
      <c r="C77" s="37"/>
      <c r="D77" s="37"/>
      <c r="E77" s="37"/>
      <c r="F77" s="37"/>
      <c r="G77" s="52">
        <f t="shared" si="18"/>
        <v>0</v>
      </c>
      <c r="H77" s="13"/>
      <c r="I77" s="89"/>
      <c r="J77" s="13">
        <f t="shared" si="19"/>
        <v>0</v>
      </c>
      <c r="K77" s="13">
        <f t="shared" si="14"/>
        <v>0</v>
      </c>
      <c r="L77" s="13">
        <f t="shared" si="15"/>
        <v>0</v>
      </c>
      <c r="M77" s="13">
        <f t="shared" si="16"/>
        <v>0</v>
      </c>
      <c r="N77" s="27">
        <f t="shared" si="20"/>
        <v>0</v>
      </c>
      <c r="O77" s="27">
        <f t="shared" si="21"/>
        <v>0</v>
      </c>
      <c r="P77" s="27">
        <f t="shared" si="22"/>
        <v>0</v>
      </c>
      <c r="Q77" s="27">
        <f t="shared" si="23"/>
        <v>0</v>
      </c>
      <c r="R77" s="27">
        <f t="shared" si="24"/>
        <v>0</v>
      </c>
      <c r="S77" s="32">
        <f t="shared" si="25"/>
        <v>0</v>
      </c>
      <c r="T77" s="32">
        <f t="shared" si="17"/>
        <v>0</v>
      </c>
      <c r="U77" s="32">
        <f t="shared" si="17"/>
        <v>0</v>
      </c>
      <c r="V77" s="32">
        <f t="shared" si="17"/>
        <v>0</v>
      </c>
      <c r="W77" s="32">
        <f t="shared" si="17"/>
        <v>0</v>
      </c>
    </row>
    <row r="78" spans="1:23" x14ac:dyDescent="0.2">
      <c r="A78" s="27">
        <v>72</v>
      </c>
      <c r="B78" s="62" t="s">
        <v>139</v>
      </c>
      <c r="C78" s="37"/>
      <c r="D78" s="37"/>
      <c r="E78" s="37"/>
      <c r="F78" s="37"/>
      <c r="G78" s="52">
        <f t="shared" si="18"/>
        <v>0</v>
      </c>
      <c r="H78" s="14"/>
      <c r="I78" s="90"/>
      <c r="J78" s="13">
        <f t="shared" si="19"/>
        <v>0</v>
      </c>
      <c r="K78" s="13">
        <f t="shared" si="14"/>
        <v>0</v>
      </c>
      <c r="L78" s="13">
        <f t="shared" si="15"/>
        <v>0</v>
      </c>
      <c r="M78" s="13">
        <f t="shared" si="16"/>
        <v>0</v>
      </c>
      <c r="N78" s="27">
        <f t="shared" si="20"/>
        <v>0</v>
      </c>
      <c r="O78" s="27">
        <f t="shared" si="21"/>
        <v>0</v>
      </c>
      <c r="P78" s="27">
        <f t="shared" si="22"/>
        <v>0</v>
      </c>
      <c r="Q78" s="27">
        <f t="shared" si="23"/>
        <v>0</v>
      </c>
      <c r="R78" s="27">
        <f t="shared" si="24"/>
        <v>0</v>
      </c>
      <c r="S78" s="32">
        <f t="shared" si="25"/>
        <v>0</v>
      </c>
      <c r="T78" s="32">
        <f t="shared" si="17"/>
        <v>0</v>
      </c>
      <c r="U78" s="32">
        <f t="shared" si="17"/>
        <v>0</v>
      </c>
      <c r="V78" s="32">
        <f t="shared" si="17"/>
        <v>0</v>
      </c>
      <c r="W78" s="32">
        <f t="shared" si="17"/>
        <v>0</v>
      </c>
    </row>
    <row r="79" spans="1:23" x14ac:dyDescent="0.2">
      <c r="A79" s="27">
        <v>73</v>
      </c>
      <c r="B79" s="61" t="s">
        <v>47</v>
      </c>
      <c r="C79" s="37"/>
      <c r="D79" s="37"/>
      <c r="E79" s="37"/>
      <c r="F79" s="37"/>
      <c r="G79" s="52">
        <f t="shared" si="18"/>
        <v>0</v>
      </c>
      <c r="H79" s="14"/>
      <c r="I79" s="90"/>
      <c r="J79" s="13">
        <f t="shared" si="19"/>
        <v>0</v>
      </c>
      <c r="K79" s="13">
        <f t="shared" si="14"/>
        <v>0</v>
      </c>
      <c r="L79" s="13">
        <f t="shared" si="15"/>
        <v>0</v>
      </c>
      <c r="M79" s="13">
        <f t="shared" si="16"/>
        <v>0</v>
      </c>
      <c r="N79" s="27">
        <f t="shared" si="20"/>
        <v>0</v>
      </c>
      <c r="O79" s="27">
        <f t="shared" si="21"/>
        <v>0</v>
      </c>
      <c r="P79" s="27">
        <f t="shared" si="22"/>
        <v>0</v>
      </c>
      <c r="Q79" s="27">
        <f t="shared" si="23"/>
        <v>0</v>
      </c>
      <c r="R79" s="27">
        <f t="shared" si="24"/>
        <v>0</v>
      </c>
      <c r="S79" s="32">
        <f t="shared" si="25"/>
        <v>0</v>
      </c>
      <c r="T79" s="32">
        <f t="shared" si="17"/>
        <v>0</v>
      </c>
      <c r="U79" s="32">
        <f t="shared" si="17"/>
        <v>0</v>
      </c>
      <c r="V79" s="32">
        <f t="shared" si="17"/>
        <v>0</v>
      </c>
      <c r="W79" s="32">
        <f t="shared" si="17"/>
        <v>0</v>
      </c>
    </row>
    <row r="80" spans="1:23" x14ac:dyDescent="0.2">
      <c r="A80" s="27">
        <v>74</v>
      </c>
      <c r="B80" s="61" t="s">
        <v>142</v>
      </c>
      <c r="C80" s="37"/>
      <c r="D80" s="37"/>
      <c r="E80" s="37"/>
      <c r="F80" s="37"/>
      <c r="G80" s="52">
        <f t="shared" si="18"/>
        <v>0</v>
      </c>
      <c r="H80" s="14">
        <v>5840</v>
      </c>
      <c r="I80" s="90"/>
      <c r="J80" s="13">
        <f t="shared" si="19"/>
        <v>1460</v>
      </c>
      <c r="K80" s="13">
        <f t="shared" si="14"/>
        <v>1460</v>
      </c>
      <c r="L80" s="13">
        <f t="shared" si="15"/>
        <v>1460</v>
      </c>
      <c r="M80" s="13">
        <f t="shared" si="16"/>
        <v>1460</v>
      </c>
      <c r="N80" s="27">
        <f t="shared" si="20"/>
        <v>0</v>
      </c>
      <c r="O80" s="27">
        <f t="shared" si="21"/>
        <v>0</v>
      </c>
      <c r="P80" s="27">
        <f t="shared" si="22"/>
        <v>0</v>
      </c>
      <c r="Q80" s="27">
        <f t="shared" si="23"/>
        <v>0</v>
      </c>
      <c r="R80" s="27">
        <f t="shared" si="24"/>
        <v>0</v>
      </c>
      <c r="S80" s="32">
        <f t="shared" si="25"/>
        <v>5840</v>
      </c>
      <c r="T80" s="32">
        <f t="shared" si="17"/>
        <v>1460</v>
      </c>
      <c r="U80" s="32">
        <f t="shared" si="17"/>
        <v>1460</v>
      </c>
      <c r="V80" s="32">
        <f t="shared" si="17"/>
        <v>1460</v>
      </c>
      <c r="W80" s="32">
        <f t="shared" si="17"/>
        <v>1460</v>
      </c>
    </row>
    <row r="81" spans="1:23" s="4" customFormat="1" ht="15.75" x14ac:dyDescent="0.25">
      <c r="A81" s="28"/>
      <c r="B81" s="26" t="s">
        <v>75</v>
      </c>
      <c r="C81" s="37">
        <f>SUM(C7:C80)</f>
        <v>797627</v>
      </c>
      <c r="D81" s="37">
        <f>SUM(D7:D80)</f>
        <v>495436</v>
      </c>
      <c r="E81" s="37">
        <f>C81/(C81+D81)</f>
        <v>0.61685084176099692</v>
      </c>
      <c r="F81" s="37">
        <f>1-E81</f>
        <v>0.38314915823900308</v>
      </c>
      <c r="G81" s="54">
        <f t="shared" ref="G81:W81" si="26">SUM(G7:G80)</f>
        <v>822585</v>
      </c>
      <c r="H81" s="8">
        <f t="shared" si="26"/>
        <v>238550</v>
      </c>
      <c r="I81" s="91">
        <f>SUM(I7:I80)</f>
        <v>300</v>
      </c>
      <c r="J81" s="8">
        <f t="shared" si="26"/>
        <v>59638</v>
      </c>
      <c r="K81" s="8">
        <f t="shared" si="26"/>
        <v>59638</v>
      </c>
      <c r="L81" s="8">
        <f t="shared" si="26"/>
        <v>59638</v>
      </c>
      <c r="M81" s="8">
        <f t="shared" si="26"/>
        <v>59636</v>
      </c>
      <c r="N81" s="8">
        <f t="shared" si="26"/>
        <v>125129</v>
      </c>
      <c r="O81" s="8">
        <f t="shared" si="26"/>
        <v>31284</v>
      </c>
      <c r="P81" s="8">
        <f t="shared" si="26"/>
        <v>31284</v>
      </c>
      <c r="Q81" s="8">
        <f t="shared" si="26"/>
        <v>31284</v>
      </c>
      <c r="R81" s="8">
        <f t="shared" si="26"/>
        <v>31277</v>
      </c>
      <c r="S81" s="8">
        <f t="shared" si="26"/>
        <v>113421</v>
      </c>
      <c r="T81" s="8">
        <f t="shared" si="26"/>
        <v>28354</v>
      </c>
      <c r="U81" s="8">
        <f t="shared" si="26"/>
        <v>28354</v>
      </c>
      <c r="V81" s="8">
        <f t="shared" si="26"/>
        <v>28354</v>
      </c>
      <c r="W81" s="8">
        <f t="shared" si="26"/>
        <v>28359</v>
      </c>
    </row>
    <row r="83" spans="1:23" x14ac:dyDescent="0.2">
      <c r="C83" s="58"/>
      <c r="D83" s="58"/>
      <c r="E83" s="58"/>
      <c r="F83" s="58"/>
    </row>
  </sheetData>
  <autoFilter ref="A6:M6">
    <sortState ref="A9:I85">
      <sortCondition ref="A6"/>
    </sortState>
  </autoFilter>
  <mergeCells count="14">
    <mergeCell ref="A4:A6"/>
    <mergeCell ref="B4:B6"/>
    <mergeCell ref="C4:F4"/>
    <mergeCell ref="G4:G6"/>
    <mergeCell ref="J4:M5"/>
    <mergeCell ref="N4:R4"/>
    <mergeCell ref="S4:W4"/>
    <mergeCell ref="C5:D5"/>
    <mergeCell ref="E5:F5"/>
    <mergeCell ref="N5:N6"/>
    <mergeCell ref="O5:R5"/>
    <mergeCell ref="S5:S6"/>
    <mergeCell ref="T5:W5"/>
    <mergeCell ref="H4:I5"/>
  </mergeCells>
  <pageMargins left="0.11811023622047245" right="0.11811023622047245" top="0.74803149606299213" bottom="0.74803149606299213" header="0.31496062992125984" footer="0.31496062992125984"/>
  <pageSetup paperSize="9" scale="52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B4" sqref="B4:B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158</v>
      </c>
    </row>
    <row r="3" spans="1:22" ht="15.75" x14ac:dyDescent="0.25">
      <c r="B3" s="20" t="s">
        <v>262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0</v>
      </c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0</v>
      </c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0</v>
      </c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0</v>
      </c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0</v>
      </c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0</v>
      </c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0</v>
      </c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0</v>
      </c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0</v>
      </c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0</v>
      </c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0</v>
      </c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0</v>
      </c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0</v>
      </c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0</v>
      </c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0</v>
      </c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0</v>
      </c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0</v>
      </c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0</v>
      </c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0</v>
      </c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0</v>
      </c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0</v>
      </c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0</v>
      </c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0</v>
      </c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0</v>
      </c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47156</v>
      </c>
      <c r="I31" s="43">
        <f t="shared" si="7"/>
        <v>11789</v>
      </c>
      <c r="J31" s="13">
        <f t="shared" si="3"/>
        <v>11789</v>
      </c>
      <c r="K31" s="13">
        <f t="shared" si="4"/>
        <v>11789</v>
      </c>
      <c r="L31" s="13">
        <f t="shared" si="5"/>
        <v>11789</v>
      </c>
      <c r="M31" s="27">
        <f t="shared" si="6"/>
        <v>25310</v>
      </c>
      <c r="N31" s="27">
        <f t="shared" si="8"/>
        <v>6328</v>
      </c>
      <c r="O31" s="27">
        <f t="shared" si="9"/>
        <v>6328</v>
      </c>
      <c r="P31" s="27">
        <f t="shared" si="10"/>
        <v>6328</v>
      </c>
      <c r="Q31" s="27">
        <f t="shared" si="11"/>
        <v>6326</v>
      </c>
      <c r="R31" s="32">
        <f t="shared" si="12"/>
        <v>21846</v>
      </c>
      <c r="S31" s="32">
        <f t="shared" si="13"/>
        <v>5461</v>
      </c>
      <c r="T31" s="32">
        <f t="shared" si="13"/>
        <v>5461</v>
      </c>
      <c r="U31" s="32">
        <f t="shared" si="13"/>
        <v>5461</v>
      </c>
      <c r="V31" s="32">
        <f t="shared" si="13"/>
        <v>5463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0</v>
      </c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0</v>
      </c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23574</v>
      </c>
      <c r="I37" s="43">
        <f t="shared" si="7"/>
        <v>5894</v>
      </c>
      <c r="J37" s="13">
        <f t="shared" si="3"/>
        <v>5894</v>
      </c>
      <c r="K37" s="13">
        <f t="shared" si="4"/>
        <v>5894</v>
      </c>
      <c r="L37" s="13">
        <f t="shared" si="5"/>
        <v>5892</v>
      </c>
      <c r="M37" s="27">
        <f t="shared" si="6"/>
        <v>12653</v>
      </c>
      <c r="N37" s="27">
        <f t="shared" si="8"/>
        <v>3163</v>
      </c>
      <c r="O37" s="27">
        <f t="shared" si="9"/>
        <v>3163</v>
      </c>
      <c r="P37" s="27">
        <f t="shared" si="10"/>
        <v>3163</v>
      </c>
      <c r="Q37" s="27">
        <f t="shared" si="11"/>
        <v>3164</v>
      </c>
      <c r="R37" s="32">
        <f t="shared" si="12"/>
        <v>10921</v>
      </c>
      <c r="S37" s="32">
        <f t="shared" si="13"/>
        <v>2731</v>
      </c>
      <c r="T37" s="32">
        <f t="shared" si="13"/>
        <v>2731</v>
      </c>
      <c r="U37" s="32">
        <f t="shared" si="13"/>
        <v>2731</v>
      </c>
      <c r="V37" s="32">
        <f t="shared" si="13"/>
        <v>2728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0</v>
      </c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0</v>
      </c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34873</v>
      </c>
      <c r="I44" s="43">
        <f t="shared" si="7"/>
        <v>8718</v>
      </c>
      <c r="J44" s="13">
        <f t="shared" si="3"/>
        <v>8718</v>
      </c>
      <c r="K44" s="13">
        <f t="shared" si="4"/>
        <v>8718</v>
      </c>
      <c r="L44" s="13">
        <f t="shared" si="5"/>
        <v>8719</v>
      </c>
      <c r="M44" s="27">
        <f t="shared" si="14"/>
        <v>29397</v>
      </c>
      <c r="N44" s="27">
        <f t="shared" si="8"/>
        <v>7349</v>
      </c>
      <c r="O44" s="27">
        <f t="shared" si="9"/>
        <v>7349</v>
      </c>
      <c r="P44" s="27">
        <f t="shared" si="10"/>
        <v>7349</v>
      </c>
      <c r="Q44" s="27">
        <f t="shared" si="11"/>
        <v>7350</v>
      </c>
      <c r="R44" s="32">
        <f t="shared" si="12"/>
        <v>5476</v>
      </c>
      <c r="S44" s="32">
        <f t="shared" si="13"/>
        <v>1369</v>
      </c>
      <c r="T44" s="32">
        <f t="shared" si="13"/>
        <v>1369</v>
      </c>
      <c r="U44" s="32">
        <f t="shared" si="13"/>
        <v>1369</v>
      </c>
      <c r="V44" s="32">
        <f t="shared" si="13"/>
        <v>1369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0</v>
      </c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0</v>
      </c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0</v>
      </c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0</v>
      </c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105603</v>
      </c>
      <c r="I81" s="54">
        <f t="shared" si="29"/>
        <v>26401</v>
      </c>
      <c r="J81" s="8">
        <f t="shared" si="29"/>
        <v>26401</v>
      </c>
      <c r="K81" s="8">
        <f t="shared" si="29"/>
        <v>26401</v>
      </c>
      <c r="L81" s="8">
        <f t="shared" si="29"/>
        <v>26400</v>
      </c>
      <c r="M81" s="8">
        <f t="shared" si="29"/>
        <v>67360</v>
      </c>
      <c r="N81" s="8">
        <f t="shared" si="29"/>
        <v>16840</v>
      </c>
      <c r="O81" s="8">
        <f t="shared" si="29"/>
        <v>16840</v>
      </c>
      <c r="P81" s="8">
        <f t="shared" si="29"/>
        <v>16840</v>
      </c>
      <c r="Q81" s="8">
        <f t="shared" si="29"/>
        <v>16840</v>
      </c>
      <c r="R81" s="8">
        <f t="shared" si="29"/>
        <v>38243</v>
      </c>
      <c r="S81" s="8">
        <f t="shared" si="29"/>
        <v>9561</v>
      </c>
      <c r="T81" s="8">
        <f t="shared" si="29"/>
        <v>9561</v>
      </c>
      <c r="U81" s="8">
        <f t="shared" si="29"/>
        <v>9561</v>
      </c>
      <c r="V81" s="8">
        <f t="shared" si="29"/>
        <v>9560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H32" sqref="H3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267</v>
      </c>
    </row>
    <row r="3" spans="1:22" ht="15.75" x14ac:dyDescent="0.25">
      <c r="B3" s="20" t="s">
        <v>160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125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125</v>
      </c>
      <c r="N5" s="136" t="s">
        <v>65</v>
      </c>
      <c r="O5" s="137"/>
      <c r="P5" s="137"/>
      <c r="Q5" s="138"/>
      <c r="R5" s="146" t="s">
        <v>125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>
        <v>14359</v>
      </c>
      <c r="I7" s="43">
        <f>ROUND(H7/4,0)</f>
        <v>3590</v>
      </c>
      <c r="J7" s="13">
        <f t="shared" ref="J7:J70" si="3">I7</f>
        <v>3590</v>
      </c>
      <c r="K7" s="13">
        <f t="shared" ref="K7:K70" si="4">I7</f>
        <v>3590</v>
      </c>
      <c r="L7" s="13">
        <f t="shared" ref="L7:L70" si="5">H7-I7-J7-K7</f>
        <v>3589</v>
      </c>
      <c r="M7" s="27">
        <f t="shared" ref="M7:M39" si="6">ROUND(H7*E7,0)</f>
        <v>380</v>
      </c>
      <c r="N7" s="32">
        <f>ROUND(M7/4,0)</f>
        <v>95</v>
      </c>
      <c r="O7" s="32">
        <f>N7</f>
        <v>95</v>
      </c>
      <c r="P7" s="32">
        <f>N7</f>
        <v>95</v>
      </c>
      <c r="Q7" s="32">
        <f>M7-N7-O7-P7</f>
        <v>95</v>
      </c>
      <c r="R7" s="32">
        <f>S7+T7+U7+V7</f>
        <v>13979</v>
      </c>
      <c r="S7" s="32">
        <f>I7-N7</f>
        <v>3495</v>
      </c>
      <c r="T7" s="32">
        <f>J7-O7</f>
        <v>3495</v>
      </c>
      <c r="U7" s="32">
        <f>K7-P7</f>
        <v>3495</v>
      </c>
      <c r="V7" s="32">
        <f>L7-Q7</f>
        <v>3494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>
        <v>25904</v>
      </c>
      <c r="I8" s="43">
        <f t="shared" ref="I8:I71" si="7">ROUND(H8/4,0)</f>
        <v>6476</v>
      </c>
      <c r="J8" s="13">
        <f t="shared" si="3"/>
        <v>6476</v>
      </c>
      <c r="K8" s="13">
        <f t="shared" si="4"/>
        <v>6476</v>
      </c>
      <c r="L8" s="13">
        <f t="shared" si="5"/>
        <v>6476</v>
      </c>
      <c r="M8" s="27">
        <f t="shared" si="6"/>
        <v>1885</v>
      </c>
      <c r="N8" s="32">
        <f t="shared" ref="N8:N71" si="8">ROUND(M8/4,0)</f>
        <v>471</v>
      </c>
      <c r="O8" s="32">
        <f t="shared" ref="O8:O71" si="9">N8</f>
        <v>471</v>
      </c>
      <c r="P8" s="32">
        <f t="shared" ref="P8:P71" si="10">N8</f>
        <v>471</v>
      </c>
      <c r="Q8" s="32">
        <f t="shared" ref="Q8:Q71" si="11">M8-N8-O8-P8</f>
        <v>472</v>
      </c>
      <c r="R8" s="32">
        <f t="shared" ref="R8:R71" si="12">S8+T8+U8+V8</f>
        <v>24019</v>
      </c>
      <c r="S8" s="32">
        <f t="shared" ref="S8:V70" si="13">I8-N8</f>
        <v>6005</v>
      </c>
      <c r="T8" s="32">
        <f t="shared" si="13"/>
        <v>6005</v>
      </c>
      <c r="U8" s="32">
        <f t="shared" si="13"/>
        <v>6005</v>
      </c>
      <c r="V8" s="32">
        <f t="shared" si="13"/>
        <v>6004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>
        <v>30418</v>
      </c>
      <c r="I9" s="43">
        <f t="shared" si="7"/>
        <v>7605</v>
      </c>
      <c r="J9" s="13">
        <f t="shared" si="3"/>
        <v>7605</v>
      </c>
      <c r="K9" s="13">
        <f t="shared" si="4"/>
        <v>7605</v>
      </c>
      <c r="L9" s="13">
        <f t="shared" si="5"/>
        <v>7603</v>
      </c>
      <c r="M9" s="27">
        <f t="shared" si="6"/>
        <v>29597</v>
      </c>
      <c r="N9" s="32">
        <f t="shared" si="8"/>
        <v>7399</v>
      </c>
      <c r="O9" s="32">
        <f t="shared" si="9"/>
        <v>7399</v>
      </c>
      <c r="P9" s="32">
        <f t="shared" si="10"/>
        <v>7399</v>
      </c>
      <c r="Q9" s="32">
        <f t="shared" si="11"/>
        <v>7400</v>
      </c>
      <c r="R9" s="32">
        <f t="shared" si="12"/>
        <v>821</v>
      </c>
      <c r="S9" s="32">
        <f t="shared" si="13"/>
        <v>206</v>
      </c>
      <c r="T9" s="32">
        <f t="shared" si="13"/>
        <v>206</v>
      </c>
      <c r="U9" s="32">
        <f t="shared" si="13"/>
        <v>206</v>
      </c>
      <c r="V9" s="32">
        <f t="shared" si="13"/>
        <v>203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>
        <v>21666</v>
      </c>
      <c r="I10" s="43">
        <f t="shared" si="7"/>
        <v>5417</v>
      </c>
      <c r="J10" s="13">
        <f t="shared" si="3"/>
        <v>5417</v>
      </c>
      <c r="K10" s="13">
        <f t="shared" si="4"/>
        <v>5417</v>
      </c>
      <c r="L10" s="13">
        <f t="shared" si="5"/>
        <v>5415</v>
      </c>
      <c r="M10" s="27">
        <f t="shared" si="6"/>
        <v>2400</v>
      </c>
      <c r="N10" s="32">
        <f t="shared" si="8"/>
        <v>600</v>
      </c>
      <c r="O10" s="32">
        <f t="shared" si="9"/>
        <v>600</v>
      </c>
      <c r="P10" s="32">
        <f t="shared" si="10"/>
        <v>600</v>
      </c>
      <c r="Q10" s="32">
        <f t="shared" si="11"/>
        <v>600</v>
      </c>
      <c r="R10" s="32">
        <f t="shared" si="12"/>
        <v>19266</v>
      </c>
      <c r="S10" s="32">
        <f t="shared" si="13"/>
        <v>4817</v>
      </c>
      <c r="T10" s="32">
        <f t="shared" si="13"/>
        <v>4817</v>
      </c>
      <c r="U10" s="32">
        <f t="shared" si="13"/>
        <v>4817</v>
      </c>
      <c r="V10" s="32">
        <f t="shared" si="13"/>
        <v>4815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>
        <v>43594</v>
      </c>
      <c r="I11" s="43">
        <f t="shared" si="7"/>
        <v>10899</v>
      </c>
      <c r="J11" s="13">
        <f t="shared" si="3"/>
        <v>10899</v>
      </c>
      <c r="K11" s="13">
        <f t="shared" si="4"/>
        <v>10899</v>
      </c>
      <c r="L11" s="13">
        <f t="shared" si="5"/>
        <v>10897</v>
      </c>
      <c r="M11" s="27">
        <f t="shared" si="6"/>
        <v>7115</v>
      </c>
      <c r="N11" s="32">
        <f t="shared" si="8"/>
        <v>1779</v>
      </c>
      <c r="O11" s="32">
        <f t="shared" si="9"/>
        <v>1779</v>
      </c>
      <c r="P11" s="32">
        <f t="shared" si="10"/>
        <v>1779</v>
      </c>
      <c r="Q11" s="32">
        <f t="shared" si="11"/>
        <v>1778</v>
      </c>
      <c r="R11" s="32">
        <f t="shared" si="12"/>
        <v>36479</v>
      </c>
      <c r="S11" s="32">
        <f t="shared" si="13"/>
        <v>9120</v>
      </c>
      <c r="T11" s="32">
        <f t="shared" si="13"/>
        <v>9120</v>
      </c>
      <c r="U11" s="32">
        <f t="shared" si="13"/>
        <v>9120</v>
      </c>
      <c r="V11" s="32">
        <f t="shared" si="13"/>
        <v>9119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>
        <v>14320</v>
      </c>
      <c r="I12" s="43">
        <f t="shared" si="7"/>
        <v>3580</v>
      </c>
      <c r="J12" s="13">
        <f t="shared" si="3"/>
        <v>3580</v>
      </c>
      <c r="K12" s="13">
        <f t="shared" si="4"/>
        <v>3580</v>
      </c>
      <c r="L12" s="13">
        <f t="shared" si="5"/>
        <v>3580</v>
      </c>
      <c r="M12" s="27">
        <f t="shared" si="6"/>
        <v>335</v>
      </c>
      <c r="N12" s="32">
        <f t="shared" si="8"/>
        <v>84</v>
      </c>
      <c r="O12" s="32">
        <f t="shared" si="9"/>
        <v>84</v>
      </c>
      <c r="P12" s="32">
        <f t="shared" si="10"/>
        <v>84</v>
      </c>
      <c r="Q12" s="32">
        <f t="shared" si="11"/>
        <v>83</v>
      </c>
      <c r="R12" s="32">
        <f t="shared" si="12"/>
        <v>13985</v>
      </c>
      <c r="S12" s="32">
        <f t="shared" si="13"/>
        <v>3496</v>
      </c>
      <c r="T12" s="32">
        <f t="shared" si="13"/>
        <v>3496</v>
      </c>
      <c r="U12" s="32">
        <f t="shared" si="13"/>
        <v>3496</v>
      </c>
      <c r="V12" s="32">
        <f t="shared" si="13"/>
        <v>3497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>
        <v>45947</v>
      </c>
      <c r="I13" s="43">
        <f t="shared" si="7"/>
        <v>11487</v>
      </c>
      <c r="J13" s="13">
        <f t="shared" si="3"/>
        <v>11487</v>
      </c>
      <c r="K13" s="13">
        <f t="shared" si="4"/>
        <v>11487</v>
      </c>
      <c r="L13" s="13">
        <f t="shared" si="5"/>
        <v>11486</v>
      </c>
      <c r="M13" s="27">
        <f t="shared" si="6"/>
        <v>17253</v>
      </c>
      <c r="N13" s="32">
        <f t="shared" si="8"/>
        <v>4313</v>
      </c>
      <c r="O13" s="32">
        <f t="shared" si="9"/>
        <v>4313</v>
      </c>
      <c r="P13" s="32">
        <f t="shared" si="10"/>
        <v>4313</v>
      </c>
      <c r="Q13" s="32">
        <f t="shared" si="11"/>
        <v>4314</v>
      </c>
      <c r="R13" s="32">
        <f t="shared" si="12"/>
        <v>28694</v>
      </c>
      <c r="S13" s="32">
        <f t="shared" si="13"/>
        <v>7174</v>
      </c>
      <c r="T13" s="32">
        <f t="shared" si="13"/>
        <v>7174</v>
      </c>
      <c r="U13" s="32">
        <f t="shared" si="13"/>
        <v>7174</v>
      </c>
      <c r="V13" s="32">
        <f t="shared" si="13"/>
        <v>7172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>
        <v>35036</v>
      </c>
      <c r="I14" s="43">
        <f t="shared" si="7"/>
        <v>8759</v>
      </c>
      <c r="J14" s="13">
        <f t="shared" si="3"/>
        <v>8759</v>
      </c>
      <c r="K14" s="13">
        <f t="shared" si="4"/>
        <v>8759</v>
      </c>
      <c r="L14" s="13">
        <f t="shared" si="5"/>
        <v>8759</v>
      </c>
      <c r="M14" s="27">
        <f t="shared" si="6"/>
        <v>1767</v>
      </c>
      <c r="N14" s="32">
        <f t="shared" si="8"/>
        <v>442</v>
      </c>
      <c r="O14" s="32">
        <f t="shared" si="9"/>
        <v>442</v>
      </c>
      <c r="P14" s="32">
        <f t="shared" si="10"/>
        <v>442</v>
      </c>
      <c r="Q14" s="32">
        <f t="shared" si="11"/>
        <v>441</v>
      </c>
      <c r="R14" s="32">
        <f t="shared" si="12"/>
        <v>33269</v>
      </c>
      <c r="S14" s="32">
        <f t="shared" si="13"/>
        <v>8317</v>
      </c>
      <c r="T14" s="32">
        <f t="shared" si="13"/>
        <v>8317</v>
      </c>
      <c r="U14" s="32">
        <f t="shared" si="13"/>
        <v>8317</v>
      </c>
      <c r="V14" s="32">
        <f t="shared" si="13"/>
        <v>8318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>
        <v>83713</v>
      </c>
      <c r="I15" s="43">
        <f t="shared" si="7"/>
        <v>20928</v>
      </c>
      <c r="J15" s="13">
        <f t="shared" si="3"/>
        <v>20928</v>
      </c>
      <c r="K15" s="13">
        <f t="shared" si="4"/>
        <v>20928</v>
      </c>
      <c r="L15" s="13">
        <f t="shared" si="5"/>
        <v>20929</v>
      </c>
      <c r="M15" s="27">
        <f t="shared" si="6"/>
        <v>75117</v>
      </c>
      <c r="N15" s="32">
        <f t="shared" si="8"/>
        <v>18779</v>
      </c>
      <c r="O15" s="32">
        <f t="shared" si="9"/>
        <v>18779</v>
      </c>
      <c r="P15" s="32">
        <f t="shared" si="10"/>
        <v>18779</v>
      </c>
      <c r="Q15" s="32">
        <f t="shared" si="11"/>
        <v>18780</v>
      </c>
      <c r="R15" s="32">
        <f t="shared" si="12"/>
        <v>8596</v>
      </c>
      <c r="S15" s="32">
        <f t="shared" si="13"/>
        <v>2149</v>
      </c>
      <c r="T15" s="32">
        <f t="shared" si="13"/>
        <v>2149</v>
      </c>
      <c r="U15" s="32">
        <f t="shared" si="13"/>
        <v>2149</v>
      </c>
      <c r="V15" s="32">
        <f t="shared" si="13"/>
        <v>2149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>
        <v>50210</v>
      </c>
      <c r="I16" s="43">
        <f t="shared" si="7"/>
        <v>12553</v>
      </c>
      <c r="J16" s="13">
        <f t="shared" si="3"/>
        <v>12553</v>
      </c>
      <c r="K16" s="13">
        <f t="shared" si="4"/>
        <v>12553</v>
      </c>
      <c r="L16" s="13">
        <f t="shared" si="5"/>
        <v>12551</v>
      </c>
      <c r="M16" s="27">
        <f t="shared" si="6"/>
        <v>4351</v>
      </c>
      <c r="N16" s="32">
        <f t="shared" si="8"/>
        <v>1088</v>
      </c>
      <c r="O16" s="32">
        <f t="shared" si="9"/>
        <v>1088</v>
      </c>
      <c r="P16" s="32">
        <f t="shared" si="10"/>
        <v>1088</v>
      </c>
      <c r="Q16" s="32">
        <f t="shared" si="11"/>
        <v>1087</v>
      </c>
      <c r="R16" s="32">
        <f t="shared" si="12"/>
        <v>45859</v>
      </c>
      <c r="S16" s="32">
        <f t="shared" si="13"/>
        <v>11465</v>
      </c>
      <c r="T16" s="32">
        <f t="shared" si="13"/>
        <v>11465</v>
      </c>
      <c r="U16" s="32">
        <f t="shared" si="13"/>
        <v>11465</v>
      </c>
      <c r="V16" s="32">
        <f t="shared" si="13"/>
        <v>11464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>
        <v>23941</v>
      </c>
      <c r="I17" s="43">
        <f t="shared" si="7"/>
        <v>5985</v>
      </c>
      <c r="J17" s="13">
        <f t="shared" si="3"/>
        <v>5985</v>
      </c>
      <c r="K17" s="13">
        <f t="shared" si="4"/>
        <v>5985</v>
      </c>
      <c r="L17" s="13">
        <f t="shared" si="5"/>
        <v>5986</v>
      </c>
      <c r="M17" s="27">
        <f t="shared" si="6"/>
        <v>22873</v>
      </c>
      <c r="N17" s="32">
        <f t="shared" si="8"/>
        <v>5718</v>
      </c>
      <c r="O17" s="32">
        <f t="shared" si="9"/>
        <v>5718</v>
      </c>
      <c r="P17" s="32">
        <f t="shared" si="10"/>
        <v>5718</v>
      </c>
      <c r="Q17" s="32">
        <f t="shared" si="11"/>
        <v>5719</v>
      </c>
      <c r="R17" s="32">
        <f t="shared" si="12"/>
        <v>1068</v>
      </c>
      <c r="S17" s="32">
        <f t="shared" si="13"/>
        <v>267</v>
      </c>
      <c r="T17" s="32">
        <f t="shared" si="13"/>
        <v>267</v>
      </c>
      <c r="U17" s="32">
        <f t="shared" si="13"/>
        <v>267</v>
      </c>
      <c r="V17" s="32">
        <f t="shared" si="13"/>
        <v>267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>
        <v>26764</v>
      </c>
      <c r="I18" s="43">
        <f t="shared" si="7"/>
        <v>6691</v>
      </c>
      <c r="J18" s="13">
        <f t="shared" si="3"/>
        <v>6691</v>
      </c>
      <c r="K18" s="13">
        <f t="shared" si="4"/>
        <v>6691</v>
      </c>
      <c r="L18" s="13">
        <f t="shared" si="5"/>
        <v>6691</v>
      </c>
      <c r="M18" s="27">
        <f t="shared" si="6"/>
        <v>9106</v>
      </c>
      <c r="N18" s="32">
        <f t="shared" si="8"/>
        <v>2277</v>
      </c>
      <c r="O18" s="32">
        <f t="shared" si="9"/>
        <v>2277</v>
      </c>
      <c r="P18" s="32">
        <f t="shared" si="10"/>
        <v>2277</v>
      </c>
      <c r="Q18" s="32">
        <f t="shared" si="11"/>
        <v>2275</v>
      </c>
      <c r="R18" s="32">
        <f t="shared" si="12"/>
        <v>17658</v>
      </c>
      <c r="S18" s="32">
        <f t="shared" si="13"/>
        <v>4414</v>
      </c>
      <c r="T18" s="32">
        <f t="shared" si="13"/>
        <v>4414</v>
      </c>
      <c r="U18" s="32">
        <f t="shared" si="13"/>
        <v>4414</v>
      </c>
      <c r="V18" s="32">
        <f t="shared" si="13"/>
        <v>4416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>
        <v>26371</v>
      </c>
      <c r="I19" s="43">
        <f t="shared" si="7"/>
        <v>6593</v>
      </c>
      <c r="J19" s="13">
        <f t="shared" si="3"/>
        <v>6593</v>
      </c>
      <c r="K19" s="13">
        <f t="shared" si="4"/>
        <v>6593</v>
      </c>
      <c r="L19" s="13">
        <f t="shared" si="5"/>
        <v>6592</v>
      </c>
      <c r="M19" s="27">
        <f t="shared" si="6"/>
        <v>1327</v>
      </c>
      <c r="N19" s="32">
        <f t="shared" si="8"/>
        <v>332</v>
      </c>
      <c r="O19" s="32">
        <f t="shared" si="9"/>
        <v>332</v>
      </c>
      <c r="P19" s="32">
        <f t="shared" si="10"/>
        <v>332</v>
      </c>
      <c r="Q19" s="32">
        <f t="shared" si="11"/>
        <v>331</v>
      </c>
      <c r="R19" s="32">
        <f t="shared" si="12"/>
        <v>25044</v>
      </c>
      <c r="S19" s="32">
        <f t="shared" si="13"/>
        <v>6261</v>
      </c>
      <c r="T19" s="32">
        <f t="shared" si="13"/>
        <v>6261</v>
      </c>
      <c r="U19" s="32">
        <f t="shared" si="13"/>
        <v>6261</v>
      </c>
      <c r="V19" s="32">
        <f t="shared" si="13"/>
        <v>6261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>
        <v>18770</v>
      </c>
      <c r="I20" s="43">
        <f t="shared" si="7"/>
        <v>4693</v>
      </c>
      <c r="J20" s="13">
        <f t="shared" si="3"/>
        <v>4693</v>
      </c>
      <c r="K20" s="13">
        <f t="shared" si="4"/>
        <v>4693</v>
      </c>
      <c r="L20" s="13">
        <f t="shared" si="5"/>
        <v>4691</v>
      </c>
      <c r="M20" s="27">
        <f t="shared" si="6"/>
        <v>252</v>
      </c>
      <c r="N20" s="32">
        <f t="shared" si="8"/>
        <v>63</v>
      </c>
      <c r="O20" s="32">
        <f t="shared" si="9"/>
        <v>63</v>
      </c>
      <c r="P20" s="32">
        <f t="shared" si="10"/>
        <v>63</v>
      </c>
      <c r="Q20" s="32">
        <f t="shared" si="11"/>
        <v>63</v>
      </c>
      <c r="R20" s="32">
        <f t="shared" si="12"/>
        <v>18518</v>
      </c>
      <c r="S20" s="32">
        <f t="shared" si="13"/>
        <v>4630</v>
      </c>
      <c r="T20" s="32">
        <f t="shared" si="13"/>
        <v>4630</v>
      </c>
      <c r="U20" s="32">
        <f t="shared" si="13"/>
        <v>4630</v>
      </c>
      <c r="V20" s="32">
        <f t="shared" si="13"/>
        <v>4628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>
        <v>30089</v>
      </c>
      <c r="I21" s="43">
        <f t="shared" si="7"/>
        <v>7522</v>
      </c>
      <c r="J21" s="13">
        <f t="shared" si="3"/>
        <v>7522</v>
      </c>
      <c r="K21" s="13">
        <f t="shared" si="4"/>
        <v>7522</v>
      </c>
      <c r="L21" s="13">
        <f t="shared" si="5"/>
        <v>7523</v>
      </c>
      <c r="M21" s="27">
        <f t="shared" si="6"/>
        <v>27713</v>
      </c>
      <c r="N21" s="32">
        <f t="shared" si="8"/>
        <v>6928</v>
      </c>
      <c r="O21" s="32">
        <f t="shared" si="9"/>
        <v>6928</v>
      </c>
      <c r="P21" s="32">
        <f t="shared" si="10"/>
        <v>6928</v>
      </c>
      <c r="Q21" s="32">
        <f t="shared" si="11"/>
        <v>6929</v>
      </c>
      <c r="R21" s="32">
        <f t="shared" si="12"/>
        <v>2376</v>
      </c>
      <c r="S21" s="32">
        <f t="shared" si="13"/>
        <v>594</v>
      </c>
      <c r="T21" s="32">
        <f t="shared" si="13"/>
        <v>594</v>
      </c>
      <c r="U21" s="32">
        <f t="shared" si="13"/>
        <v>594</v>
      </c>
      <c r="V21" s="32">
        <f t="shared" si="13"/>
        <v>594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>
        <v>18161</v>
      </c>
      <c r="I22" s="43">
        <f t="shared" si="7"/>
        <v>4540</v>
      </c>
      <c r="J22" s="13">
        <f t="shared" si="3"/>
        <v>4540</v>
      </c>
      <c r="K22" s="13">
        <f t="shared" si="4"/>
        <v>4540</v>
      </c>
      <c r="L22" s="13">
        <f t="shared" si="5"/>
        <v>4541</v>
      </c>
      <c r="M22" s="27">
        <f t="shared" si="6"/>
        <v>1436</v>
      </c>
      <c r="N22" s="32">
        <f t="shared" si="8"/>
        <v>359</v>
      </c>
      <c r="O22" s="32">
        <f t="shared" si="9"/>
        <v>359</v>
      </c>
      <c r="P22" s="32">
        <f t="shared" si="10"/>
        <v>359</v>
      </c>
      <c r="Q22" s="32">
        <f t="shared" si="11"/>
        <v>359</v>
      </c>
      <c r="R22" s="32">
        <f t="shared" si="12"/>
        <v>16725</v>
      </c>
      <c r="S22" s="32">
        <f t="shared" si="13"/>
        <v>4181</v>
      </c>
      <c r="T22" s="32">
        <f t="shared" si="13"/>
        <v>4181</v>
      </c>
      <c r="U22" s="32">
        <f t="shared" si="13"/>
        <v>4181</v>
      </c>
      <c r="V22" s="32">
        <f t="shared" si="13"/>
        <v>4182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>
        <v>16419</v>
      </c>
      <c r="I23" s="43">
        <f t="shared" si="7"/>
        <v>4105</v>
      </c>
      <c r="J23" s="13">
        <f t="shared" si="3"/>
        <v>4105</v>
      </c>
      <c r="K23" s="13">
        <f t="shared" si="4"/>
        <v>4105</v>
      </c>
      <c r="L23" s="13">
        <f t="shared" si="5"/>
        <v>4104</v>
      </c>
      <c r="M23" s="27">
        <f t="shared" si="6"/>
        <v>159</v>
      </c>
      <c r="N23" s="32">
        <f t="shared" si="8"/>
        <v>40</v>
      </c>
      <c r="O23" s="32">
        <f t="shared" si="9"/>
        <v>40</v>
      </c>
      <c r="P23" s="32">
        <f t="shared" si="10"/>
        <v>40</v>
      </c>
      <c r="Q23" s="32">
        <f t="shared" si="11"/>
        <v>39</v>
      </c>
      <c r="R23" s="32">
        <f t="shared" si="12"/>
        <v>16260</v>
      </c>
      <c r="S23" s="32">
        <f t="shared" si="13"/>
        <v>4065</v>
      </c>
      <c r="T23" s="32">
        <f t="shared" si="13"/>
        <v>4065</v>
      </c>
      <c r="U23" s="32">
        <f t="shared" si="13"/>
        <v>4065</v>
      </c>
      <c r="V23" s="32">
        <f t="shared" si="13"/>
        <v>4065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>
        <v>24744</v>
      </c>
      <c r="I24" s="43">
        <f t="shared" si="7"/>
        <v>6186</v>
      </c>
      <c r="J24" s="13">
        <f t="shared" si="3"/>
        <v>6186</v>
      </c>
      <c r="K24" s="13">
        <f t="shared" si="4"/>
        <v>6186</v>
      </c>
      <c r="L24" s="13">
        <f t="shared" si="5"/>
        <v>6186</v>
      </c>
      <c r="M24" s="27">
        <f t="shared" si="6"/>
        <v>2043</v>
      </c>
      <c r="N24" s="32">
        <f t="shared" si="8"/>
        <v>511</v>
      </c>
      <c r="O24" s="32">
        <f t="shared" si="9"/>
        <v>511</v>
      </c>
      <c r="P24" s="32">
        <f t="shared" si="10"/>
        <v>511</v>
      </c>
      <c r="Q24" s="32">
        <f t="shared" si="11"/>
        <v>510</v>
      </c>
      <c r="R24" s="32">
        <f t="shared" si="12"/>
        <v>22701</v>
      </c>
      <c r="S24" s="32">
        <f t="shared" si="13"/>
        <v>5675</v>
      </c>
      <c r="T24" s="32">
        <f t="shared" si="13"/>
        <v>5675</v>
      </c>
      <c r="U24" s="32">
        <f t="shared" si="13"/>
        <v>5675</v>
      </c>
      <c r="V24" s="32">
        <f t="shared" si="13"/>
        <v>5676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>
        <v>9461</v>
      </c>
      <c r="I25" s="43">
        <f t="shared" si="7"/>
        <v>2365</v>
      </c>
      <c r="J25" s="13">
        <f t="shared" si="3"/>
        <v>2365</v>
      </c>
      <c r="K25" s="13">
        <f t="shared" si="4"/>
        <v>2365</v>
      </c>
      <c r="L25" s="13">
        <f t="shared" si="5"/>
        <v>2366</v>
      </c>
      <c r="M25" s="27">
        <f t="shared" si="6"/>
        <v>892</v>
      </c>
      <c r="N25" s="32">
        <f t="shared" si="8"/>
        <v>223</v>
      </c>
      <c r="O25" s="32">
        <f t="shared" si="9"/>
        <v>223</v>
      </c>
      <c r="P25" s="32">
        <f t="shared" si="10"/>
        <v>223</v>
      </c>
      <c r="Q25" s="32">
        <f t="shared" si="11"/>
        <v>223</v>
      </c>
      <c r="R25" s="32">
        <f t="shared" si="12"/>
        <v>8569</v>
      </c>
      <c r="S25" s="32">
        <f t="shared" si="13"/>
        <v>2142</v>
      </c>
      <c r="T25" s="32">
        <f t="shared" si="13"/>
        <v>2142</v>
      </c>
      <c r="U25" s="32">
        <f t="shared" si="13"/>
        <v>2142</v>
      </c>
      <c r="V25" s="32">
        <f t="shared" si="13"/>
        <v>2143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>
        <v>41552</v>
      </c>
      <c r="I26" s="43">
        <f t="shared" si="7"/>
        <v>10388</v>
      </c>
      <c r="J26" s="13">
        <f t="shared" si="3"/>
        <v>10388</v>
      </c>
      <c r="K26" s="13">
        <f t="shared" si="4"/>
        <v>10388</v>
      </c>
      <c r="L26" s="13">
        <f t="shared" si="5"/>
        <v>10388</v>
      </c>
      <c r="M26" s="27">
        <f t="shared" si="6"/>
        <v>16821</v>
      </c>
      <c r="N26" s="32">
        <f t="shared" si="8"/>
        <v>4205</v>
      </c>
      <c r="O26" s="32">
        <f t="shared" si="9"/>
        <v>4205</v>
      </c>
      <c r="P26" s="32">
        <f t="shared" si="10"/>
        <v>4205</v>
      </c>
      <c r="Q26" s="32">
        <f t="shared" si="11"/>
        <v>4206</v>
      </c>
      <c r="R26" s="32">
        <f t="shared" si="12"/>
        <v>24731</v>
      </c>
      <c r="S26" s="32">
        <f t="shared" si="13"/>
        <v>6183</v>
      </c>
      <c r="T26" s="32">
        <f t="shared" si="13"/>
        <v>6183</v>
      </c>
      <c r="U26" s="32">
        <f t="shared" si="13"/>
        <v>6183</v>
      </c>
      <c r="V26" s="32">
        <f t="shared" si="13"/>
        <v>6182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>
        <v>25589</v>
      </c>
      <c r="I27" s="43">
        <f t="shared" si="7"/>
        <v>6397</v>
      </c>
      <c r="J27" s="13">
        <f t="shared" si="3"/>
        <v>6397</v>
      </c>
      <c r="K27" s="13">
        <f t="shared" si="4"/>
        <v>6397</v>
      </c>
      <c r="L27" s="13">
        <f t="shared" si="5"/>
        <v>6398</v>
      </c>
      <c r="M27" s="27">
        <f t="shared" si="6"/>
        <v>2214</v>
      </c>
      <c r="N27" s="32">
        <f t="shared" si="8"/>
        <v>554</v>
      </c>
      <c r="O27" s="32">
        <f t="shared" si="9"/>
        <v>554</v>
      </c>
      <c r="P27" s="32">
        <f t="shared" si="10"/>
        <v>554</v>
      </c>
      <c r="Q27" s="32">
        <f t="shared" si="11"/>
        <v>552</v>
      </c>
      <c r="R27" s="32">
        <f t="shared" si="12"/>
        <v>23375</v>
      </c>
      <c r="S27" s="32">
        <f t="shared" si="13"/>
        <v>5843</v>
      </c>
      <c r="T27" s="32">
        <f t="shared" si="13"/>
        <v>5843</v>
      </c>
      <c r="U27" s="32">
        <f t="shared" si="13"/>
        <v>5843</v>
      </c>
      <c r="V27" s="32">
        <f t="shared" si="13"/>
        <v>5846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>
        <v>43856</v>
      </c>
      <c r="I28" s="43">
        <f t="shared" si="7"/>
        <v>10964</v>
      </c>
      <c r="J28" s="13">
        <f t="shared" si="3"/>
        <v>10964</v>
      </c>
      <c r="K28" s="13">
        <f t="shared" si="4"/>
        <v>10964</v>
      </c>
      <c r="L28" s="13">
        <f t="shared" si="5"/>
        <v>10964</v>
      </c>
      <c r="M28" s="27">
        <f t="shared" si="6"/>
        <v>7844</v>
      </c>
      <c r="N28" s="32">
        <f t="shared" si="8"/>
        <v>1961</v>
      </c>
      <c r="O28" s="32">
        <f t="shared" si="9"/>
        <v>1961</v>
      </c>
      <c r="P28" s="32">
        <f t="shared" si="10"/>
        <v>1961</v>
      </c>
      <c r="Q28" s="32">
        <f t="shared" si="11"/>
        <v>1961</v>
      </c>
      <c r="R28" s="32">
        <f t="shared" si="12"/>
        <v>36012</v>
      </c>
      <c r="S28" s="32">
        <f t="shared" si="13"/>
        <v>9003</v>
      </c>
      <c r="T28" s="32">
        <f t="shared" si="13"/>
        <v>9003</v>
      </c>
      <c r="U28" s="32">
        <f t="shared" si="13"/>
        <v>9003</v>
      </c>
      <c r="V28" s="32">
        <f t="shared" si="13"/>
        <v>9003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>
        <v>31805</v>
      </c>
      <c r="I29" s="43">
        <f t="shared" si="7"/>
        <v>7951</v>
      </c>
      <c r="J29" s="13">
        <f t="shared" si="3"/>
        <v>7951</v>
      </c>
      <c r="K29" s="13">
        <f t="shared" si="4"/>
        <v>7951</v>
      </c>
      <c r="L29" s="13">
        <f t="shared" si="5"/>
        <v>7952</v>
      </c>
      <c r="M29" s="27">
        <f t="shared" si="6"/>
        <v>2221</v>
      </c>
      <c r="N29" s="32">
        <f t="shared" si="8"/>
        <v>555</v>
      </c>
      <c r="O29" s="32">
        <f t="shared" si="9"/>
        <v>555</v>
      </c>
      <c r="P29" s="32">
        <f t="shared" si="10"/>
        <v>555</v>
      </c>
      <c r="Q29" s="32">
        <f t="shared" si="11"/>
        <v>556</v>
      </c>
      <c r="R29" s="32">
        <f t="shared" si="12"/>
        <v>29584</v>
      </c>
      <c r="S29" s="32">
        <f t="shared" si="13"/>
        <v>7396</v>
      </c>
      <c r="T29" s="32">
        <f t="shared" si="13"/>
        <v>7396</v>
      </c>
      <c r="U29" s="32">
        <f t="shared" si="13"/>
        <v>7396</v>
      </c>
      <c r="V29" s="32">
        <f t="shared" si="13"/>
        <v>7396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>
        <v>31307</v>
      </c>
      <c r="I30" s="43">
        <f t="shared" si="7"/>
        <v>7827</v>
      </c>
      <c r="J30" s="13">
        <f t="shared" si="3"/>
        <v>7827</v>
      </c>
      <c r="K30" s="13">
        <f t="shared" si="4"/>
        <v>7827</v>
      </c>
      <c r="L30" s="13">
        <f t="shared" si="5"/>
        <v>7826</v>
      </c>
      <c r="M30" s="27">
        <f t="shared" si="6"/>
        <v>4038</v>
      </c>
      <c r="N30" s="32">
        <f t="shared" si="8"/>
        <v>1010</v>
      </c>
      <c r="O30" s="32">
        <f t="shared" si="9"/>
        <v>1010</v>
      </c>
      <c r="P30" s="32">
        <f t="shared" si="10"/>
        <v>1010</v>
      </c>
      <c r="Q30" s="32">
        <f t="shared" si="11"/>
        <v>1008</v>
      </c>
      <c r="R30" s="32">
        <f t="shared" si="12"/>
        <v>27269</v>
      </c>
      <c r="S30" s="32">
        <f t="shared" si="13"/>
        <v>6817</v>
      </c>
      <c r="T30" s="32">
        <f t="shared" si="13"/>
        <v>6817</v>
      </c>
      <c r="U30" s="32">
        <f t="shared" si="13"/>
        <v>6817</v>
      </c>
      <c r="V30" s="32">
        <f t="shared" si="13"/>
        <v>6818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>
        <v>36665</v>
      </c>
      <c r="I31" s="43">
        <f t="shared" si="7"/>
        <v>9166</v>
      </c>
      <c r="J31" s="13">
        <f t="shared" si="3"/>
        <v>9166</v>
      </c>
      <c r="K31" s="13">
        <f t="shared" si="4"/>
        <v>9166</v>
      </c>
      <c r="L31" s="13">
        <f t="shared" si="5"/>
        <v>9167</v>
      </c>
      <c r="M31" s="27">
        <f t="shared" si="6"/>
        <v>19679</v>
      </c>
      <c r="N31" s="27">
        <f t="shared" si="8"/>
        <v>4920</v>
      </c>
      <c r="O31" s="27">
        <f t="shared" si="9"/>
        <v>4920</v>
      </c>
      <c r="P31" s="27">
        <f t="shared" si="10"/>
        <v>4920</v>
      </c>
      <c r="Q31" s="27">
        <f t="shared" si="11"/>
        <v>4919</v>
      </c>
      <c r="R31" s="32">
        <f t="shared" si="12"/>
        <v>16986</v>
      </c>
      <c r="S31" s="32">
        <f t="shared" si="13"/>
        <v>4246</v>
      </c>
      <c r="T31" s="32">
        <f t="shared" si="13"/>
        <v>4246</v>
      </c>
      <c r="U31" s="32">
        <f t="shared" si="13"/>
        <v>4246</v>
      </c>
      <c r="V31" s="32">
        <f t="shared" si="13"/>
        <v>4248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>
        <v>16284</v>
      </c>
      <c r="I32" s="43">
        <f t="shared" si="7"/>
        <v>4071</v>
      </c>
      <c r="J32" s="13">
        <f t="shared" si="3"/>
        <v>4071</v>
      </c>
      <c r="K32" s="13">
        <f t="shared" si="4"/>
        <v>4071</v>
      </c>
      <c r="L32" s="13">
        <f t="shared" si="5"/>
        <v>4071</v>
      </c>
      <c r="M32" s="27">
        <f t="shared" si="6"/>
        <v>8878</v>
      </c>
      <c r="N32" s="27">
        <f t="shared" si="8"/>
        <v>2220</v>
      </c>
      <c r="O32" s="27">
        <f t="shared" si="9"/>
        <v>2220</v>
      </c>
      <c r="P32" s="27">
        <f t="shared" si="10"/>
        <v>2220</v>
      </c>
      <c r="Q32" s="27">
        <f t="shared" si="11"/>
        <v>2218</v>
      </c>
      <c r="R32" s="32">
        <f t="shared" si="12"/>
        <v>7406</v>
      </c>
      <c r="S32" s="32">
        <f t="shared" si="13"/>
        <v>1851</v>
      </c>
      <c r="T32" s="32">
        <f t="shared" si="13"/>
        <v>1851</v>
      </c>
      <c r="U32" s="32">
        <f t="shared" si="13"/>
        <v>1851</v>
      </c>
      <c r="V32" s="32">
        <f t="shared" si="13"/>
        <v>1853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>
        <v>28744</v>
      </c>
      <c r="I33" s="43">
        <f t="shared" si="7"/>
        <v>7186</v>
      </c>
      <c r="J33" s="13">
        <f t="shared" si="3"/>
        <v>7186</v>
      </c>
      <c r="K33" s="13">
        <f t="shared" si="4"/>
        <v>7186</v>
      </c>
      <c r="L33" s="13">
        <f t="shared" si="5"/>
        <v>7186</v>
      </c>
      <c r="M33" s="27">
        <f t="shared" si="6"/>
        <v>15428</v>
      </c>
      <c r="N33" s="27">
        <f t="shared" si="8"/>
        <v>3857</v>
      </c>
      <c r="O33" s="27">
        <f t="shared" si="9"/>
        <v>3857</v>
      </c>
      <c r="P33" s="27">
        <f t="shared" si="10"/>
        <v>3857</v>
      </c>
      <c r="Q33" s="27">
        <f t="shared" si="11"/>
        <v>3857</v>
      </c>
      <c r="R33" s="32">
        <f t="shared" si="12"/>
        <v>13316</v>
      </c>
      <c r="S33" s="32">
        <f t="shared" si="13"/>
        <v>3329</v>
      </c>
      <c r="T33" s="32">
        <f t="shared" si="13"/>
        <v>3329</v>
      </c>
      <c r="U33" s="32">
        <f t="shared" si="13"/>
        <v>3329</v>
      </c>
      <c r="V33" s="32">
        <f t="shared" si="13"/>
        <v>3329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>
        <v>38988</v>
      </c>
      <c r="I34" s="43">
        <f t="shared" si="7"/>
        <v>9747</v>
      </c>
      <c r="J34" s="13">
        <f t="shared" si="3"/>
        <v>9747</v>
      </c>
      <c r="K34" s="13">
        <f t="shared" si="4"/>
        <v>9747</v>
      </c>
      <c r="L34" s="13">
        <f t="shared" si="5"/>
        <v>9747</v>
      </c>
      <c r="M34" s="27">
        <f t="shared" si="6"/>
        <v>20926</v>
      </c>
      <c r="N34" s="27">
        <f t="shared" si="8"/>
        <v>5232</v>
      </c>
      <c r="O34" s="27">
        <f t="shared" si="9"/>
        <v>5232</v>
      </c>
      <c r="P34" s="27">
        <f t="shared" si="10"/>
        <v>5232</v>
      </c>
      <c r="Q34" s="27">
        <f t="shared" si="11"/>
        <v>5230</v>
      </c>
      <c r="R34" s="32">
        <f t="shared" si="12"/>
        <v>18062</v>
      </c>
      <c r="S34" s="32">
        <f t="shared" si="13"/>
        <v>4515</v>
      </c>
      <c r="T34" s="32">
        <f t="shared" si="13"/>
        <v>4515</v>
      </c>
      <c r="U34" s="32">
        <f t="shared" si="13"/>
        <v>4515</v>
      </c>
      <c r="V34" s="32">
        <f t="shared" si="13"/>
        <v>4517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>
        <v>33952</v>
      </c>
      <c r="I35" s="43">
        <f t="shared" si="7"/>
        <v>8488</v>
      </c>
      <c r="J35" s="13">
        <f t="shared" si="3"/>
        <v>8488</v>
      </c>
      <c r="K35" s="13">
        <f t="shared" si="4"/>
        <v>8488</v>
      </c>
      <c r="L35" s="13">
        <f t="shared" si="5"/>
        <v>8488</v>
      </c>
      <c r="M35" s="27">
        <f t="shared" si="6"/>
        <v>18223</v>
      </c>
      <c r="N35" s="27">
        <f t="shared" si="8"/>
        <v>4556</v>
      </c>
      <c r="O35" s="27">
        <f t="shared" si="9"/>
        <v>4556</v>
      </c>
      <c r="P35" s="27">
        <f t="shared" si="10"/>
        <v>4556</v>
      </c>
      <c r="Q35" s="27">
        <f t="shared" si="11"/>
        <v>4555</v>
      </c>
      <c r="R35" s="32">
        <f t="shared" si="12"/>
        <v>15729</v>
      </c>
      <c r="S35" s="32">
        <f t="shared" si="13"/>
        <v>3932</v>
      </c>
      <c r="T35" s="32">
        <f t="shared" si="13"/>
        <v>3932</v>
      </c>
      <c r="U35" s="32">
        <f t="shared" si="13"/>
        <v>3932</v>
      </c>
      <c r="V35" s="32">
        <f t="shared" si="13"/>
        <v>3933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>
        <v>209</v>
      </c>
      <c r="I36" s="43">
        <f t="shared" si="7"/>
        <v>52</v>
      </c>
      <c r="J36" s="13">
        <f t="shared" si="3"/>
        <v>52</v>
      </c>
      <c r="K36" s="13">
        <f t="shared" si="4"/>
        <v>52</v>
      </c>
      <c r="L36" s="13">
        <f t="shared" si="5"/>
        <v>53</v>
      </c>
      <c r="M36" s="27">
        <f t="shared" si="6"/>
        <v>112</v>
      </c>
      <c r="N36" s="27">
        <f t="shared" si="8"/>
        <v>28</v>
      </c>
      <c r="O36" s="27">
        <f t="shared" si="9"/>
        <v>28</v>
      </c>
      <c r="P36" s="27">
        <f t="shared" si="10"/>
        <v>28</v>
      </c>
      <c r="Q36" s="27">
        <f t="shared" si="11"/>
        <v>28</v>
      </c>
      <c r="R36" s="32">
        <f t="shared" si="12"/>
        <v>97</v>
      </c>
      <c r="S36" s="32">
        <f t="shared" si="13"/>
        <v>24</v>
      </c>
      <c r="T36" s="32">
        <f t="shared" si="13"/>
        <v>24</v>
      </c>
      <c r="U36" s="32">
        <f t="shared" si="13"/>
        <v>24</v>
      </c>
      <c r="V36" s="32">
        <f t="shared" si="13"/>
        <v>25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>
        <v>12376</v>
      </c>
      <c r="I37" s="43">
        <f t="shared" si="7"/>
        <v>3094</v>
      </c>
      <c r="J37" s="13">
        <f t="shared" si="3"/>
        <v>3094</v>
      </c>
      <c r="K37" s="13">
        <f t="shared" si="4"/>
        <v>3094</v>
      </c>
      <c r="L37" s="13">
        <f t="shared" si="5"/>
        <v>3094</v>
      </c>
      <c r="M37" s="27">
        <f t="shared" si="6"/>
        <v>6643</v>
      </c>
      <c r="N37" s="27">
        <f t="shared" si="8"/>
        <v>1661</v>
      </c>
      <c r="O37" s="27">
        <f t="shared" si="9"/>
        <v>1661</v>
      </c>
      <c r="P37" s="27">
        <f t="shared" si="10"/>
        <v>1661</v>
      </c>
      <c r="Q37" s="27">
        <f t="shared" si="11"/>
        <v>1660</v>
      </c>
      <c r="R37" s="32">
        <f t="shared" si="12"/>
        <v>5733</v>
      </c>
      <c r="S37" s="32">
        <f t="shared" si="13"/>
        <v>1433</v>
      </c>
      <c r="T37" s="32">
        <f t="shared" si="13"/>
        <v>1433</v>
      </c>
      <c r="U37" s="32">
        <f t="shared" si="13"/>
        <v>1433</v>
      </c>
      <c r="V37" s="32">
        <f t="shared" si="13"/>
        <v>1434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>
        <v>2686</v>
      </c>
      <c r="I38" s="43">
        <f t="shared" si="7"/>
        <v>672</v>
      </c>
      <c r="J38" s="13">
        <f t="shared" si="3"/>
        <v>672</v>
      </c>
      <c r="K38" s="13">
        <f t="shared" si="4"/>
        <v>672</v>
      </c>
      <c r="L38" s="13">
        <f t="shared" si="5"/>
        <v>670</v>
      </c>
      <c r="M38" s="27">
        <f t="shared" si="6"/>
        <v>1442</v>
      </c>
      <c r="N38" s="27">
        <f t="shared" si="8"/>
        <v>361</v>
      </c>
      <c r="O38" s="27">
        <f t="shared" si="9"/>
        <v>361</v>
      </c>
      <c r="P38" s="27">
        <f t="shared" si="10"/>
        <v>361</v>
      </c>
      <c r="Q38" s="27">
        <f t="shared" si="11"/>
        <v>359</v>
      </c>
      <c r="R38" s="32">
        <f t="shared" si="12"/>
        <v>1244</v>
      </c>
      <c r="S38" s="32">
        <f t="shared" si="13"/>
        <v>311</v>
      </c>
      <c r="T38" s="32">
        <f t="shared" si="13"/>
        <v>311</v>
      </c>
      <c r="U38" s="32">
        <f t="shared" si="13"/>
        <v>311</v>
      </c>
      <c r="V38" s="32">
        <f t="shared" si="13"/>
        <v>311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19335</v>
      </c>
      <c r="I39" s="43">
        <f t="shared" si="7"/>
        <v>4834</v>
      </c>
      <c r="J39" s="13">
        <f t="shared" si="3"/>
        <v>4834</v>
      </c>
      <c r="K39" s="13">
        <f t="shared" si="4"/>
        <v>4834</v>
      </c>
      <c r="L39" s="13">
        <f t="shared" si="5"/>
        <v>4833</v>
      </c>
      <c r="M39" s="27">
        <f t="shared" si="6"/>
        <v>10378</v>
      </c>
      <c r="N39" s="27">
        <f t="shared" si="8"/>
        <v>2595</v>
      </c>
      <c r="O39" s="27">
        <f t="shared" si="9"/>
        <v>2595</v>
      </c>
      <c r="P39" s="27">
        <f t="shared" si="10"/>
        <v>2595</v>
      </c>
      <c r="Q39" s="27">
        <f t="shared" si="11"/>
        <v>2593</v>
      </c>
      <c r="R39" s="32">
        <f t="shared" si="12"/>
        <v>8957</v>
      </c>
      <c r="S39" s="32">
        <f t="shared" si="13"/>
        <v>2239</v>
      </c>
      <c r="T39" s="32">
        <f t="shared" si="13"/>
        <v>2239</v>
      </c>
      <c r="U39" s="32">
        <f t="shared" si="13"/>
        <v>2239</v>
      </c>
      <c r="V39" s="32">
        <f t="shared" si="13"/>
        <v>2240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>
        <v>6980</v>
      </c>
      <c r="I40" s="43">
        <f t="shared" si="7"/>
        <v>1745</v>
      </c>
      <c r="J40" s="13">
        <f t="shared" si="3"/>
        <v>1745</v>
      </c>
      <c r="K40" s="13">
        <f t="shared" si="4"/>
        <v>1745</v>
      </c>
      <c r="L40" s="13">
        <f t="shared" si="5"/>
        <v>1745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6980</v>
      </c>
      <c r="S40" s="32">
        <f t="shared" si="13"/>
        <v>1745</v>
      </c>
      <c r="T40" s="32">
        <f t="shared" si="13"/>
        <v>1745</v>
      </c>
      <c r="U40" s="32">
        <f t="shared" si="13"/>
        <v>1745</v>
      </c>
      <c r="V40" s="32">
        <f t="shared" si="13"/>
        <v>1745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>
        <v>5111</v>
      </c>
      <c r="I41" s="43">
        <f t="shared" si="7"/>
        <v>1278</v>
      </c>
      <c r="J41" s="13">
        <f t="shared" si="3"/>
        <v>1278</v>
      </c>
      <c r="K41" s="13">
        <f t="shared" si="4"/>
        <v>1278</v>
      </c>
      <c r="L41" s="13">
        <f t="shared" si="5"/>
        <v>1277</v>
      </c>
      <c r="M41" s="27">
        <f t="shared" ref="M41:M54" si="14">ROUND(H41*E41,0)</f>
        <v>4274</v>
      </c>
      <c r="N41" s="32">
        <f t="shared" si="8"/>
        <v>1069</v>
      </c>
      <c r="O41" s="32">
        <f t="shared" si="9"/>
        <v>1069</v>
      </c>
      <c r="P41" s="32">
        <f t="shared" si="10"/>
        <v>1069</v>
      </c>
      <c r="Q41" s="32">
        <f t="shared" si="11"/>
        <v>1067</v>
      </c>
      <c r="R41" s="32">
        <f t="shared" si="12"/>
        <v>837</v>
      </c>
      <c r="S41" s="32">
        <f t="shared" si="13"/>
        <v>209</v>
      </c>
      <c r="T41" s="32">
        <f t="shared" si="13"/>
        <v>209</v>
      </c>
      <c r="U41" s="32">
        <f t="shared" si="13"/>
        <v>209</v>
      </c>
      <c r="V41" s="32">
        <f t="shared" si="13"/>
        <v>210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>
        <v>7620</v>
      </c>
      <c r="I42" s="43">
        <f t="shared" si="7"/>
        <v>1905</v>
      </c>
      <c r="J42" s="13">
        <f t="shared" si="3"/>
        <v>1905</v>
      </c>
      <c r="K42" s="13">
        <f t="shared" si="4"/>
        <v>1905</v>
      </c>
      <c r="L42" s="13">
        <f t="shared" si="5"/>
        <v>1905</v>
      </c>
      <c r="M42" s="27">
        <f t="shared" si="14"/>
        <v>5648</v>
      </c>
      <c r="N42" s="32">
        <f t="shared" si="8"/>
        <v>1412</v>
      </c>
      <c r="O42" s="32">
        <f t="shared" si="9"/>
        <v>1412</v>
      </c>
      <c r="P42" s="32">
        <f t="shared" si="10"/>
        <v>1412</v>
      </c>
      <c r="Q42" s="32">
        <f t="shared" si="11"/>
        <v>1412</v>
      </c>
      <c r="R42" s="32">
        <f t="shared" si="12"/>
        <v>1972</v>
      </c>
      <c r="S42" s="32">
        <f t="shared" si="13"/>
        <v>493</v>
      </c>
      <c r="T42" s="32">
        <f t="shared" si="13"/>
        <v>493</v>
      </c>
      <c r="U42" s="32">
        <f t="shared" si="13"/>
        <v>493</v>
      </c>
      <c r="V42" s="32">
        <f t="shared" si="13"/>
        <v>493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>
        <v>232807</v>
      </c>
      <c r="I43" s="43">
        <f t="shared" si="7"/>
        <v>58202</v>
      </c>
      <c r="J43" s="13">
        <f t="shared" si="3"/>
        <v>58202</v>
      </c>
      <c r="K43" s="13">
        <f t="shared" si="4"/>
        <v>58202</v>
      </c>
      <c r="L43" s="13">
        <f t="shared" si="5"/>
        <v>58201</v>
      </c>
      <c r="M43" s="27">
        <f t="shared" si="14"/>
        <v>198701</v>
      </c>
      <c r="N43" s="27">
        <f t="shared" si="8"/>
        <v>49675</v>
      </c>
      <c r="O43" s="27">
        <f t="shared" si="9"/>
        <v>49675</v>
      </c>
      <c r="P43" s="27">
        <f t="shared" si="10"/>
        <v>49675</v>
      </c>
      <c r="Q43" s="27">
        <f t="shared" si="11"/>
        <v>49676</v>
      </c>
      <c r="R43" s="32">
        <f t="shared" si="12"/>
        <v>34106</v>
      </c>
      <c r="S43" s="32">
        <f t="shared" si="13"/>
        <v>8527</v>
      </c>
      <c r="T43" s="32">
        <f t="shared" si="13"/>
        <v>8527</v>
      </c>
      <c r="U43" s="32">
        <f t="shared" si="13"/>
        <v>8527</v>
      </c>
      <c r="V43" s="32">
        <f t="shared" si="13"/>
        <v>8525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>
        <v>317964</v>
      </c>
      <c r="I44" s="43">
        <f t="shared" si="7"/>
        <v>79491</v>
      </c>
      <c r="J44" s="13">
        <f t="shared" si="3"/>
        <v>79491</v>
      </c>
      <c r="K44" s="13">
        <f t="shared" si="4"/>
        <v>79491</v>
      </c>
      <c r="L44" s="13">
        <f t="shared" si="5"/>
        <v>79491</v>
      </c>
      <c r="M44" s="27">
        <f t="shared" si="14"/>
        <v>268035</v>
      </c>
      <c r="N44" s="27">
        <f t="shared" si="8"/>
        <v>67009</v>
      </c>
      <c r="O44" s="27">
        <f t="shared" si="9"/>
        <v>67009</v>
      </c>
      <c r="P44" s="27">
        <f t="shared" si="10"/>
        <v>67009</v>
      </c>
      <c r="Q44" s="27">
        <f t="shared" si="11"/>
        <v>67008</v>
      </c>
      <c r="R44" s="32">
        <f t="shared" si="12"/>
        <v>49929</v>
      </c>
      <c r="S44" s="32">
        <f t="shared" si="13"/>
        <v>12482</v>
      </c>
      <c r="T44" s="32">
        <f t="shared" si="13"/>
        <v>12482</v>
      </c>
      <c r="U44" s="32">
        <f t="shared" si="13"/>
        <v>12482</v>
      </c>
      <c r="V44" s="32">
        <f t="shared" si="13"/>
        <v>12483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>
        <v>255199</v>
      </c>
      <c r="I45" s="43">
        <f t="shared" si="7"/>
        <v>63800</v>
      </c>
      <c r="J45" s="13">
        <f t="shared" si="3"/>
        <v>63800</v>
      </c>
      <c r="K45" s="13">
        <f t="shared" si="4"/>
        <v>63800</v>
      </c>
      <c r="L45" s="13">
        <f t="shared" si="5"/>
        <v>63799</v>
      </c>
      <c r="M45" s="27">
        <f t="shared" si="14"/>
        <v>207907</v>
      </c>
      <c r="N45" s="27">
        <f t="shared" si="8"/>
        <v>51977</v>
      </c>
      <c r="O45" s="27">
        <f t="shared" si="9"/>
        <v>51977</v>
      </c>
      <c r="P45" s="27">
        <f t="shared" si="10"/>
        <v>51977</v>
      </c>
      <c r="Q45" s="27">
        <f t="shared" si="11"/>
        <v>51976</v>
      </c>
      <c r="R45" s="32">
        <f t="shared" si="12"/>
        <v>47292</v>
      </c>
      <c r="S45" s="32">
        <f t="shared" si="13"/>
        <v>11823</v>
      </c>
      <c r="T45" s="32">
        <f t="shared" si="13"/>
        <v>11823</v>
      </c>
      <c r="U45" s="32">
        <f t="shared" si="13"/>
        <v>11823</v>
      </c>
      <c r="V45" s="32">
        <f t="shared" si="13"/>
        <v>11823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>
        <v>867</v>
      </c>
      <c r="I46" s="43">
        <f t="shared" si="7"/>
        <v>217</v>
      </c>
      <c r="J46" s="13">
        <f t="shared" si="3"/>
        <v>217</v>
      </c>
      <c r="K46" s="13">
        <f t="shared" si="4"/>
        <v>217</v>
      </c>
      <c r="L46" s="13">
        <f t="shared" si="5"/>
        <v>216</v>
      </c>
      <c r="M46" s="27">
        <f t="shared" si="14"/>
        <v>473</v>
      </c>
      <c r="N46" s="27">
        <f t="shared" si="8"/>
        <v>118</v>
      </c>
      <c r="O46" s="27">
        <f t="shared" si="9"/>
        <v>118</v>
      </c>
      <c r="P46" s="27">
        <f t="shared" si="10"/>
        <v>118</v>
      </c>
      <c r="Q46" s="27">
        <f t="shared" si="11"/>
        <v>119</v>
      </c>
      <c r="R46" s="32">
        <f t="shared" si="12"/>
        <v>394</v>
      </c>
      <c r="S46" s="32">
        <f t="shared" si="13"/>
        <v>99</v>
      </c>
      <c r="T46" s="32">
        <f t="shared" si="13"/>
        <v>99</v>
      </c>
      <c r="U46" s="32">
        <f t="shared" si="13"/>
        <v>99</v>
      </c>
      <c r="V46" s="32">
        <f t="shared" si="13"/>
        <v>97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>
        <v>85</v>
      </c>
      <c r="I47" s="43">
        <f t="shared" si="7"/>
        <v>21</v>
      </c>
      <c r="J47" s="13">
        <f t="shared" si="3"/>
        <v>21</v>
      </c>
      <c r="K47" s="13">
        <f t="shared" si="4"/>
        <v>21</v>
      </c>
      <c r="L47" s="13">
        <f t="shared" si="5"/>
        <v>22</v>
      </c>
      <c r="M47" s="27">
        <f t="shared" si="14"/>
        <v>45</v>
      </c>
      <c r="N47" s="27">
        <f t="shared" si="8"/>
        <v>11</v>
      </c>
      <c r="O47" s="27">
        <f t="shared" si="9"/>
        <v>11</v>
      </c>
      <c r="P47" s="27">
        <f t="shared" si="10"/>
        <v>11</v>
      </c>
      <c r="Q47" s="27">
        <f t="shared" si="11"/>
        <v>12</v>
      </c>
      <c r="R47" s="32">
        <f t="shared" si="12"/>
        <v>40</v>
      </c>
      <c r="S47" s="32">
        <f t="shared" si="13"/>
        <v>10</v>
      </c>
      <c r="T47" s="32">
        <f t="shared" si="13"/>
        <v>10</v>
      </c>
      <c r="U47" s="32">
        <f t="shared" si="13"/>
        <v>10</v>
      </c>
      <c r="V47" s="32">
        <f t="shared" si="13"/>
        <v>10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>
        <v>46696</v>
      </c>
      <c r="I48" s="43">
        <f t="shared" si="7"/>
        <v>11674</v>
      </c>
      <c r="J48" s="13">
        <f t="shared" si="3"/>
        <v>11674</v>
      </c>
      <c r="K48" s="13">
        <f t="shared" si="4"/>
        <v>11674</v>
      </c>
      <c r="L48" s="13">
        <f t="shared" si="5"/>
        <v>11674</v>
      </c>
      <c r="M48" s="27">
        <f t="shared" si="14"/>
        <v>20258</v>
      </c>
      <c r="N48" s="27">
        <f t="shared" si="8"/>
        <v>5065</v>
      </c>
      <c r="O48" s="27">
        <f t="shared" si="9"/>
        <v>5065</v>
      </c>
      <c r="P48" s="27">
        <f t="shared" si="10"/>
        <v>5065</v>
      </c>
      <c r="Q48" s="27">
        <f t="shared" si="11"/>
        <v>5063</v>
      </c>
      <c r="R48" s="32">
        <f t="shared" si="12"/>
        <v>26438</v>
      </c>
      <c r="S48" s="32">
        <f t="shared" si="13"/>
        <v>6609</v>
      </c>
      <c r="T48" s="32">
        <f t="shared" si="13"/>
        <v>6609</v>
      </c>
      <c r="U48" s="32">
        <f t="shared" si="13"/>
        <v>6609</v>
      </c>
      <c r="V48" s="32">
        <f t="shared" si="13"/>
        <v>6611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>
        <v>12673</v>
      </c>
      <c r="I49" s="43">
        <f t="shared" si="7"/>
        <v>3168</v>
      </c>
      <c r="J49" s="13">
        <f t="shared" si="3"/>
        <v>3168</v>
      </c>
      <c r="K49" s="13">
        <f t="shared" si="4"/>
        <v>3168</v>
      </c>
      <c r="L49" s="13">
        <f t="shared" si="5"/>
        <v>3169</v>
      </c>
      <c r="M49" s="27">
        <f t="shared" si="14"/>
        <v>5455</v>
      </c>
      <c r="N49" s="32">
        <f t="shared" si="8"/>
        <v>1364</v>
      </c>
      <c r="O49" s="32">
        <f t="shared" si="9"/>
        <v>1364</v>
      </c>
      <c r="P49" s="32">
        <f t="shared" si="10"/>
        <v>1364</v>
      </c>
      <c r="Q49" s="32">
        <f t="shared" si="11"/>
        <v>1363</v>
      </c>
      <c r="R49" s="32">
        <f t="shared" si="12"/>
        <v>7218</v>
      </c>
      <c r="S49" s="32">
        <f t="shared" si="13"/>
        <v>1804</v>
      </c>
      <c r="T49" s="32">
        <f t="shared" si="13"/>
        <v>1804</v>
      </c>
      <c r="U49" s="32">
        <f t="shared" si="13"/>
        <v>1804</v>
      </c>
      <c r="V49" s="32">
        <f t="shared" si="13"/>
        <v>1806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>
        <v>122107</v>
      </c>
      <c r="I50" s="43">
        <f t="shared" si="7"/>
        <v>30527</v>
      </c>
      <c r="J50" s="13">
        <f t="shared" si="3"/>
        <v>30527</v>
      </c>
      <c r="K50" s="13">
        <f t="shared" si="4"/>
        <v>30527</v>
      </c>
      <c r="L50" s="13">
        <f t="shared" si="5"/>
        <v>30526</v>
      </c>
      <c r="M50" s="27">
        <f t="shared" si="14"/>
        <v>53855</v>
      </c>
      <c r="N50" s="27">
        <f t="shared" si="8"/>
        <v>13464</v>
      </c>
      <c r="O50" s="27">
        <f t="shared" si="9"/>
        <v>13464</v>
      </c>
      <c r="P50" s="27">
        <f t="shared" si="10"/>
        <v>13464</v>
      </c>
      <c r="Q50" s="27">
        <f t="shared" si="11"/>
        <v>13463</v>
      </c>
      <c r="R50" s="32">
        <f t="shared" si="12"/>
        <v>68252</v>
      </c>
      <c r="S50" s="32">
        <f t="shared" si="13"/>
        <v>17063</v>
      </c>
      <c r="T50" s="32">
        <f t="shared" si="13"/>
        <v>17063</v>
      </c>
      <c r="U50" s="32">
        <f t="shared" si="13"/>
        <v>17063</v>
      </c>
      <c r="V50" s="32">
        <f t="shared" si="13"/>
        <v>17063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>
        <v>18697</v>
      </c>
      <c r="I51" s="43">
        <f t="shared" si="7"/>
        <v>4674</v>
      </c>
      <c r="J51" s="13">
        <f t="shared" si="3"/>
        <v>4674</v>
      </c>
      <c r="K51" s="13">
        <f t="shared" si="4"/>
        <v>4674</v>
      </c>
      <c r="L51" s="13">
        <f t="shared" si="5"/>
        <v>4675</v>
      </c>
      <c r="M51" s="27">
        <f t="shared" si="14"/>
        <v>16011</v>
      </c>
      <c r="N51" s="27">
        <f t="shared" si="8"/>
        <v>4003</v>
      </c>
      <c r="O51" s="27">
        <f t="shared" si="9"/>
        <v>4003</v>
      </c>
      <c r="P51" s="27">
        <f t="shared" si="10"/>
        <v>4003</v>
      </c>
      <c r="Q51" s="27">
        <f t="shared" si="11"/>
        <v>4002</v>
      </c>
      <c r="R51" s="32">
        <f t="shared" si="12"/>
        <v>2686</v>
      </c>
      <c r="S51" s="32">
        <f t="shared" si="13"/>
        <v>671</v>
      </c>
      <c r="T51" s="32">
        <f t="shared" si="13"/>
        <v>671</v>
      </c>
      <c r="U51" s="32">
        <f t="shared" si="13"/>
        <v>671</v>
      </c>
      <c r="V51" s="32">
        <f t="shared" si="13"/>
        <v>673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>
        <v>918</v>
      </c>
      <c r="I52" s="43">
        <f t="shared" si="7"/>
        <v>230</v>
      </c>
      <c r="J52" s="13">
        <f t="shared" si="3"/>
        <v>230</v>
      </c>
      <c r="K52" s="13">
        <f t="shared" si="4"/>
        <v>230</v>
      </c>
      <c r="L52" s="13">
        <f t="shared" si="5"/>
        <v>228</v>
      </c>
      <c r="M52" s="27">
        <f t="shared" si="14"/>
        <v>493</v>
      </c>
      <c r="N52" s="27">
        <f t="shared" si="8"/>
        <v>123</v>
      </c>
      <c r="O52" s="27">
        <f t="shared" si="9"/>
        <v>123</v>
      </c>
      <c r="P52" s="27">
        <f t="shared" si="10"/>
        <v>123</v>
      </c>
      <c r="Q52" s="27">
        <f t="shared" si="11"/>
        <v>124</v>
      </c>
      <c r="R52" s="32">
        <f t="shared" si="12"/>
        <v>425</v>
      </c>
      <c r="S52" s="32">
        <f t="shared" si="13"/>
        <v>107</v>
      </c>
      <c r="T52" s="32">
        <f t="shared" si="13"/>
        <v>107</v>
      </c>
      <c r="U52" s="32">
        <f t="shared" si="13"/>
        <v>107</v>
      </c>
      <c r="V52" s="32">
        <f t="shared" si="13"/>
        <v>104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>
        <v>2791</v>
      </c>
      <c r="I53" s="43">
        <f t="shared" si="7"/>
        <v>698</v>
      </c>
      <c r="J53" s="13">
        <f t="shared" si="3"/>
        <v>698</v>
      </c>
      <c r="K53" s="13">
        <f t="shared" si="4"/>
        <v>698</v>
      </c>
      <c r="L53" s="13">
        <f t="shared" si="5"/>
        <v>697</v>
      </c>
      <c r="M53" s="27">
        <f t="shared" si="14"/>
        <v>1498</v>
      </c>
      <c r="N53" s="27">
        <f t="shared" si="8"/>
        <v>375</v>
      </c>
      <c r="O53" s="27">
        <f t="shared" si="9"/>
        <v>375</v>
      </c>
      <c r="P53" s="27">
        <f t="shared" si="10"/>
        <v>375</v>
      </c>
      <c r="Q53" s="27">
        <f t="shared" si="11"/>
        <v>373</v>
      </c>
      <c r="R53" s="32">
        <f t="shared" si="12"/>
        <v>1293</v>
      </c>
      <c r="S53" s="32">
        <f t="shared" si="13"/>
        <v>323</v>
      </c>
      <c r="T53" s="32">
        <f t="shared" si="13"/>
        <v>323</v>
      </c>
      <c r="U53" s="32">
        <f t="shared" si="13"/>
        <v>323</v>
      </c>
      <c r="V53" s="32">
        <f t="shared" si="13"/>
        <v>324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150</v>
      </c>
      <c r="I54" s="43">
        <f t="shared" si="7"/>
        <v>38</v>
      </c>
      <c r="J54" s="13">
        <f t="shared" si="3"/>
        <v>38</v>
      </c>
      <c r="K54" s="13">
        <f t="shared" si="4"/>
        <v>38</v>
      </c>
      <c r="L54" s="13">
        <f t="shared" si="5"/>
        <v>36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150</v>
      </c>
      <c r="S54" s="32">
        <f t="shared" si="13"/>
        <v>38</v>
      </c>
      <c r="T54" s="32">
        <f t="shared" si="13"/>
        <v>38</v>
      </c>
      <c r="U54" s="32">
        <f t="shared" si="13"/>
        <v>38</v>
      </c>
      <c r="V54" s="32">
        <f t="shared" si="13"/>
        <v>36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>
        <v>956</v>
      </c>
      <c r="I58" s="43">
        <f t="shared" si="7"/>
        <v>239</v>
      </c>
      <c r="J58" s="13">
        <f t="shared" si="3"/>
        <v>239</v>
      </c>
      <c r="K58" s="13">
        <f t="shared" si="4"/>
        <v>239</v>
      </c>
      <c r="L58" s="13">
        <f t="shared" si="5"/>
        <v>239</v>
      </c>
      <c r="M58" s="27">
        <f>ROUND(H58*E58,0)</f>
        <v>513</v>
      </c>
      <c r="N58" s="27">
        <f t="shared" si="8"/>
        <v>128</v>
      </c>
      <c r="O58" s="27">
        <f t="shared" si="9"/>
        <v>128</v>
      </c>
      <c r="P58" s="27">
        <f t="shared" si="10"/>
        <v>128</v>
      </c>
      <c r="Q58" s="27">
        <f t="shared" si="11"/>
        <v>129</v>
      </c>
      <c r="R58" s="32">
        <f t="shared" si="12"/>
        <v>443</v>
      </c>
      <c r="S58" s="32">
        <f t="shared" si="13"/>
        <v>111</v>
      </c>
      <c r="T58" s="32">
        <f t="shared" si="13"/>
        <v>111</v>
      </c>
      <c r="U58" s="32">
        <f t="shared" si="13"/>
        <v>111</v>
      </c>
      <c r="V58" s="32">
        <f t="shared" si="13"/>
        <v>110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>
        <v>80</v>
      </c>
      <c r="I65" s="43">
        <f t="shared" si="7"/>
        <v>20</v>
      </c>
      <c r="J65" s="13">
        <f t="shared" si="3"/>
        <v>20</v>
      </c>
      <c r="K65" s="13">
        <f t="shared" si="4"/>
        <v>20</v>
      </c>
      <c r="L65" s="13">
        <f t="shared" si="5"/>
        <v>20</v>
      </c>
      <c r="M65" s="27">
        <f>ROUND(H65*E65,0)</f>
        <v>43</v>
      </c>
      <c r="N65" s="27">
        <f t="shared" si="8"/>
        <v>11</v>
      </c>
      <c r="O65" s="27">
        <f t="shared" si="9"/>
        <v>11</v>
      </c>
      <c r="P65" s="27">
        <f t="shared" si="10"/>
        <v>11</v>
      </c>
      <c r="Q65" s="27">
        <f t="shared" si="11"/>
        <v>10</v>
      </c>
      <c r="R65" s="32">
        <f t="shared" si="12"/>
        <v>37</v>
      </c>
      <c r="S65" s="32">
        <f t="shared" si="13"/>
        <v>9</v>
      </c>
      <c r="T65" s="32">
        <f t="shared" si="13"/>
        <v>9</v>
      </c>
      <c r="U65" s="32">
        <f t="shared" si="13"/>
        <v>9</v>
      </c>
      <c r="V65" s="32">
        <f t="shared" si="13"/>
        <v>10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>
        <v>155</v>
      </c>
      <c r="I66" s="43">
        <f t="shared" si="7"/>
        <v>39</v>
      </c>
      <c r="J66" s="13">
        <f t="shared" si="3"/>
        <v>39</v>
      </c>
      <c r="K66" s="13">
        <f t="shared" si="4"/>
        <v>39</v>
      </c>
      <c r="L66" s="13">
        <f t="shared" si="5"/>
        <v>38</v>
      </c>
      <c r="M66" s="27">
        <f>ROUND(H66*E66,0)</f>
        <v>83</v>
      </c>
      <c r="N66" s="27">
        <f t="shared" si="8"/>
        <v>21</v>
      </c>
      <c r="O66" s="27">
        <f t="shared" si="9"/>
        <v>21</v>
      </c>
      <c r="P66" s="27">
        <f t="shared" si="10"/>
        <v>21</v>
      </c>
      <c r="Q66" s="27">
        <f t="shared" si="11"/>
        <v>20</v>
      </c>
      <c r="R66" s="32">
        <f t="shared" si="12"/>
        <v>72</v>
      </c>
      <c r="S66" s="32">
        <f t="shared" si="13"/>
        <v>18</v>
      </c>
      <c r="T66" s="32">
        <f t="shared" si="13"/>
        <v>18</v>
      </c>
      <c r="U66" s="32">
        <f t="shared" si="13"/>
        <v>18</v>
      </c>
      <c r="V66" s="32">
        <f t="shared" si="13"/>
        <v>18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>
        <v>15000</v>
      </c>
      <c r="I80" s="43">
        <f t="shared" si="21"/>
        <v>3750</v>
      </c>
      <c r="J80" s="13">
        <f t="shared" si="17"/>
        <v>3750</v>
      </c>
      <c r="K80" s="13">
        <f t="shared" si="18"/>
        <v>3750</v>
      </c>
      <c r="L80" s="13">
        <f t="shared" si="19"/>
        <v>3750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1970091</v>
      </c>
      <c r="I81" s="54">
        <f t="shared" si="29"/>
        <v>492527</v>
      </c>
      <c r="J81" s="8">
        <f t="shared" si="29"/>
        <v>492527</v>
      </c>
      <c r="K81" s="8">
        <f t="shared" si="29"/>
        <v>492527</v>
      </c>
      <c r="L81" s="8">
        <f t="shared" si="29"/>
        <v>492510</v>
      </c>
      <c r="M81" s="8">
        <f t="shared" si="29"/>
        <v>1124140</v>
      </c>
      <c r="N81" s="8">
        <f t="shared" si="29"/>
        <v>281041</v>
      </c>
      <c r="O81" s="8">
        <f t="shared" si="29"/>
        <v>281041</v>
      </c>
      <c r="P81" s="8">
        <f t="shared" si="29"/>
        <v>281041</v>
      </c>
      <c r="Q81" s="8">
        <f t="shared" si="29"/>
        <v>281017</v>
      </c>
      <c r="R81" s="8">
        <f t="shared" si="29"/>
        <v>830951</v>
      </c>
      <c r="S81" s="8">
        <f t="shared" si="29"/>
        <v>207736</v>
      </c>
      <c r="T81" s="8">
        <f t="shared" si="29"/>
        <v>207736</v>
      </c>
      <c r="U81" s="8">
        <f t="shared" si="29"/>
        <v>207736</v>
      </c>
      <c r="V81" s="8">
        <f t="shared" si="29"/>
        <v>207743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6" sqref="J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9" width="13.140625" style="45" customWidth="1"/>
    <col min="10" max="10" width="13.85546875" style="46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customWidth="1"/>
    <col min="24" max="16384" width="9.140625" style="1"/>
  </cols>
  <sheetData>
    <row r="1" spans="1:23" x14ac:dyDescent="0.2">
      <c r="W1" s="11" t="s">
        <v>266</v>
      </c>
    </row>
    <row r="3" spans="1:23" ht="15.75" x14ac:dyDescent="0.25">
      <c r="B3" s="20" t="s">
        <v>159</v>
      </c>
      <c r="C3" s="71"/>
      <c r="D3" s="71"/>
      <c r="E3" s="71"/>
      <c r="F3" s="71"/>
      <c r="G3" s="39"/>
      <c r="H3" s="39"/>
      <c r="I3" s="39"/>
      <c r="J3" s="39"/>
      <c r="K3" s="20"/>
      <c r="L3" s="20"/>
      <c r="M3" s="20"/>
    </row>
    <row r="4" spans="1:23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143</v>
      </c>
      <c r="I4" s="155" t="s">
        <v>272</v>
      </c>
      <c r="J4" s="136" t="s">
        <v>106</v>
      </c>
      <c r="K4" s="137"/>
      <c r="L4" s="137"/>
      <c r="M4" s="137"/>
      <c r="N4" s="131" t="s">
        <v>123</v>
      </c>
      <c r="O4" s="131"/>
      <c r="P4" s="131"/>
      <c r="Q4" s="131"/>
      <c r="R4" s="131"/>
      <c r="S4" s="143" t="s">
        <v>124</v>
      </c>
      <c r="T4" s="144"/>
      <c r="U4" s="144"/>
      <c r="V4" s="144"/>
      <c r="W4" s="145"/>
    </row>
    <row r="5" spans="1:23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56"/>
      <c r="J5" s="139" t="s">
        <v>66</v>
      </c>
      <c r="K5" s="141" t="s">
        <v>67</v>
      </c>
      <c r="L5" s="141" t="s">
        <v>68</v>
      </c>
      <c r="M5" s="141" t="s">
        <v>69</v>
      </c>
      <c r="N5" s="134" t="s">
        <v>143</v>
      </c>
      <c r="O5" s="136" t="s">
        <v>65</v>
      </c>
      <c r="P5" s="137"/>
      <c r="Q5" s="137"/>
      <c r="R5" s="138"/>
      <c r="S5" s="146" t="s">
        <v>143</v>
      </c>
      <c r="T5" s="136" t="s">
        <v>65</v>
      </c>
      <c r="U5" s="137"/>
      <c r="V5" s="137"/>
      <c r="W5" s="138"/>
    </row>
    <row r="6" spans="1:23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57"/>
      <c r="J6" s="140"/>
      <c r="K6" s="142"/>
      <c r="L6" s="142"/>
      <c r="M6" s="142"/>
      <c r="N6" s="135"/>
      <c r="O6" s="65" t="s">
        <v>66</v>
      </c>
      <c r="P6" s="65" t="s">
        <v>67</v>
      </c>
      <c r="Q6" s="65" t="s">
        <v>68</v>
      </c>
      <c r="R6" s="65" t="s">
        <v>69</v>
      </c>
      <c r="S6" s="147"/>
      <c r="T6" s="65" t="s">
        <v>66</v>
      </c>
      <c r="U6" s="65" t="s">
        <v>67</v>
      </c>
      <c r="V6" s="65" t="s">
        <v>68</v>
      </c>
      <c r="W6" s="65" t="s">
        <v>69</v>
      </c>
    </row>
    <row r="7" spans="1:23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>
        <v>2580</v>
      </c>
      <c r="I7" s="43">
        <v>590.17420799999991</v>
      </c>
      <c r="J7" s="43">
        <f>ROUND(H7/4,0)</f>
        <v>645</v>
      </c>
      <c r="K7" s="13">
        <f t="shared" ref="K7:K70" si="3">J7</f>
        <v>645</v>
      </c>
      <c r="L7" s="13">
        <f t="shared" ref="L7:L70" si="4">J7</f>
        <v>645</v>
      </c>
      <c r="M7" s="13">
        <f t="shared" ref="M7:M70" si="5">H7-J7-K7-L7</f>
        <v>645</v>
      </c>
      <c r="N7" s="27">
        <f t="shared" ref="N7:N39" si="6">ROUND(H7*E7,0)</f>
        <v>68</v>
      </c>
      <c r="O7" s="32">
        <f>ROUND(N7/4,0)</f>
        <v>17</v>
      </c>
      <c r="P7" s="32">
        <f>O7</f>
        <v>17</v>
      </c>
      <c r="Q7" s="32">
        <f>O7</f>
        <v>17</v>
      </c>
      <c r="R7" s="32">
        <f>N7-O7-P7-Q7</f>
        <v>17</v>
      </c>
      <c r="S7" s="32">
        <f>T7+U7+V7+W7</f>
        <v>2512</v>
      </c>
      <c r="T7" s="32">
        <f>J7-O7</f>
        <v>628</v>
      </c>
      <c r="U7" s="32">
        <f>K7-P7</f>
        <v>628</v>
      </c>
      <c r="V7" s="32">
        <f>L7-Q7</f>
        <v>628</v>
      </c>
      <c r="W7" s="32">
        <f>M7-R7</f>
        <v>628</v>
      </c>
    </row>
    <row r="8" spans="1:23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>
        <v>4202</v>
      </c>
      <c r="I8" s="43">
        <v>951.66489599999977</v>
      </c>
      <c r="J8" s="43">
        <f t="shared" ref="J8:J71" si="7">ROUND(H8/4,0)</f>
        <v>1051</v>
      </c>
      <c r="K8" s="13">
        <f t="shared" si="3"/>
        <v>1051</v>
      </c>
      <c r="L8" s="13">
        <f t="shared" si="4"/>
        <v>1051</v>
      </c>
      <c r="M8" s="13">
        <f t="shared" si="5"/>
        <v>1049</v>
      </c>
      <c r="N8" s="27">
        <f t="shared" si="6"/>
        <v>306</v>
      </c>
      <c r="O8" s="32">
        <f t="shared" ref="O8:O71" si="8">ROUND(N8/4,0)</f>
        <v>77</v>
      </c>
      <c r="P8" s="32">
        <f t="shared" ref="P8:P71" si="9">O8</f>
        <v>77</v>
      </c>
      <c r="Q8" s="32">
        <f t="shared" ref="Q8:Q71" si="10">O8</f>
        <v>77</v>
      </c>
      <c r="R8" s="32">
        <f t="shared" ref="R8:R71" si="11">N8-O8-P8-Q8</f>
        <v>75</v>
      </c>
      <c r="S8" s="32">
        <f t="shared" ref="S8:S71" si="12">T8+U8+V8+W8</f>
        <v>3896</v>
      </c>
      <c r="T8" s="32">
        <f t="shared" ref="T8:W70" si="13">J8-O8</f>
        <v>974</v>
      </c>
      <c r="U8" s="32">
        <f t="shared" si="13"/>
        <v>974</v>
      </c>
      <c r="V8" s="32">
        <f t="shared" si="13"/>
        <v>974</v>
      </c>
      <c r="W8" s="32">
        <f t="shared" si="13"/>
        <v>974</v>
      </c>
    </row>
    <row r="9" spans="1:23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>
        <v>5289</v>
      </c>
      <c r="I9" s="43">
        <v>1204.1602559999997</v>
      </c>
      <c r="J9" s="43">
        <f t="shared" si="7"/>
        <v>1322</v>
      </c>
      <c r="K9" s="13">
        <f t="shared" si="3"/>
        <v>1322</v>
      </c>
      <c r="L9" s="13">
        <f t="shared" si="4"/>
        <v>1322</v>
      </c>
      <c r="M9" s="13">
        <f t="shared" si="5"/>
        <v>1323</v>
      </c>
      <c r="N9" s="27">
        <f t="shared" si="6"/>
        <v>5146</v>
      </c>
      <c r="O9" s="32">
        <f t="shared" si="8"/>
        <v>1287</v>
      </c>
      <c r="P9" s="32">
        <f t="shared" si="9"/>
        <v>1287</v>
      </c>
      <c r="Q9" s="32">
        <f t="shared" si="10"/>
        <v>1287</v>
      </c>
      <c r="R9" s="32">
        <f t="shared" si="11"/>
        <v>1285</v>
      </c>
      <c r="S9" s="32">
        <f t="shared" si="12"/>
        <v>143</v>
      </c>
      <c r="T9" s="32">
        <f t="shared" si="13"/>
        <v>35</v>
      </c>
      <c r="U9" s="32">
        <f t="shared" si="13"/>
        <v>35</v>
      </c>
      <c r="V9" s="32">
        <f t="shared" si="13"/>
        <v>35</v>
      </c>
      <c r="W9" s="32">
        <f t="shared" si="13"/>
        <v>38</v>
      </c>
    </row>
    <row r="10" spans="1:23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>
        <v>3237</v>
      </c>
      <c r="I10" s="43">
        <v>727.38432</v>
      </c>
      <c r="J10" s="43">
        <f t="shared" si="7"/>
        <v>809</v>
      </c>
      <c r="K10" s="13">
        <f t="shared" si="3"/>
        <v>809</v>
      </c>
      <c r="L10" s="13">
        <f t="shared" si="4"/>
        <v>809</v>
      </c>
      <c r="M10" s="13">
        <f t="shared" si="5"/>
        <v>810</v>
      </c>
      <c r="N10" s="27">
        <f t="shared" si="6"/>
        <v>359</v>
      </c>
      <c r="O10" s="32">
        <f t="shared" si="8"/>
        <v>90</v>
      </c>
      <c r="P10" s="32">
        <f t="shared" si="9"/>
        <v>90</v>
      </c>
      <c r="Q10" s="32">
        <f t="shared" si="10"/>
        <v>90</v>
      </c>
      <c r="R10" s="32">
        <f t="shared" si="11"/>
        <v>89</v>
      </c>
      <c r="S10" s="32">
        <f t="shared" si="12"/>
        <v>2878</v>
      </c>
      <c r="T10" s="32">
        <f t="shared" si="13"/>
        <v>719</v>
      </c>
      <c r="U10" s="32">
        <f t="shared" si="13"/>
        <v>719</v>
      </c>
      <c r="V10" s="32">
        <f t="shared" si="13"/>
        <v>719</v>
      </c>
      <c r="W10" s="32">
        <f t="shared" si="13"/>
        <v>721</v>
      </c>
    </row>
    <row r="11" spans="1:23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>
        <v>7789</v>
      </c>
      <c r="I11" s="43">
        <v>1746.7107839999999</v>
      </c>
      <c r="J11" s="43">
        <f t="shared" si="7"/>
        <v>1947</v>
      </c>
      <c r="K11" s="13">
        <f t="shared" si="3"/>
        <v>1947</v>
      </c>
      <c r="L11" s="13">
        <f t="shared" si="4"/>
        <v>1947</v>
      </c>
      <c r="M11" s="13">
        <f t="shared" si="5"/>
        <v>1948</v>
      </c>
      <c r="N11" s="27">
        <f t="shared" si="6"/>
        <v>1271</v>
      </c>
      <c r="O11" s="32">
        <f t="shared" si="8"/>
        <v>318</v>
      </c>
      <c r="P11" s="32">
        <f t="shared" si="9"/>
        <v>318</v>
      </c>
      <c r="Q11" s="32">
        <f t="shared" si="10"/>
        <v>318</v>
      </c>
      <c r="R11" s="32">
        <f t="shared" si="11"/>
        <v>317</v>
      </c>
      <c r="S11" s="32">
        <f t="shared" si="12"/>
        <v>6518</v>
      </c>
      <c r="T11" s="32">
        <f t="shared" si="13"/>
        <v>1629</v>
      </c>
      <c r="U11" s="32">
        <f t="shared" si="13"/>
        <v>1629</v>
      </c>
      <c r="V11" s="32">
        <f t="shared" si="13"/>
        <v>1629</v>
      </c>
      <c r="W11" s="32">
        <f t="shared" si="13"/>
        <v>1631</v>
      </c>
    </row>
    <row r="12" spans="1:23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>
        <v>2530</v>
      </c>
      <c r="I12" s="43">
        <v>574.26969599999995</v>
      </c>
      <c r="J12" s="43">
        <f t="shared" si="7"/>
        <v>633</v>
      </c>
      <c r="K12" s="13">
        <f t="shared" si="3"/>
        <v>633</v>
      </c>
      <c r="L12" s="13">
        <f t="shared" si="4"/>
        <v>633</v>
      </c>
      <c r="M12" s="13">
        <f t="shared" si="5"/>
        <v>631</v>
      </c>
      <c r="N12" s="27">
        <f t="shared" si="6"/>
        <v>59</v>
      </c>
      <c r="O12" s="32">
        <f t="shared" si="8"/>
        <v>15</v>
      </c>
      <c r="P12" s="32">
        <f t="shared" si="9"/>
        <v>15</v>
      </c>
      <c r="Q12" s="32">
        <f t="shared" si="10"/>
        <v>15</v>
      </c>
      <c r="R12" s="32">
        <f t="shared" si="11"/>
        <v>14</v>
      </c>
      <c r="S12" s="32">
        <f t="shared" si="12"/>
        <v>2471</v>
      </c>
      <c r="T12" s="32">
        <f t="shared" si="13"/>
        <v>618</v>
      </c>
      <c r="U12" s="32">
        <f t="shared" si="13"/>
        <v>618</v>
      </c>
      <c r="V12" s="32">
        <f t="shared" si="13"/>
        <v>618</v>
      </c>
      <c r="W12" s="32">
        <f t="shared" si="13"/>
        <v>617</v>
      </c>
    </row>
    <row r="13" spans="1:23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>
        <v>6845</v>
      </c>
      <c r="I13" s="43">
        <v>1553.1609599999997</v>
      </c>
      <c r="J13" s="43">
        <f t="shared" si="7"/>
        <v>1711</v>
      </c>
      <c r="K13" s="13">
        <f t="shared" si="3"/>
        <v>1711</v>
      </c>
      <c r="L13" s="13">
        <f t="shared" si="4"/>
        <v>1711</v>
      </c>
      <c r="M13" s="13">
        <f t="shared" si="5"/>
        <v>1712</v>
      </c>
      <c r="N13" s="27">
        <f t="shared" si="6"/>
        <v>2570</v>
      </c>
      <c r="O13" s="32">
        <f t="shared" si="8"/>
        <v>643</v>
      </c>
      <c r="P13" s="32">
        <f t="shared" si="9"/>
        <v>643</v>
      </c>
      <c r="Q13" s="32">
        <f t="shared" si="10"/>
        <v>643</v>
      </c>
      <c r="R13" s="32">
        <f t="shared" si="11"/>
        <v>641</v>
      </c>
      <c r="S13" s="32">
        <f t="shared" si="12"/>
        <v>4275</v>
      </c>
      <c r="T13" s="32">
        <f t="shared" si="13"/>
        <v>1068</v>
      </c>
      <c r="U13" s="32">
        <f t="shared" si="13"/>
        <v>1068</v>
      </c>
      <c r="V13" s="32">
        <f t="shared" si="13"/>
        <v>1068</v>
      </c>
      <c r="W13" s="32">
        <f t="shared" si="13"/>
        <v>1071</v>
      </c>
    </row>
    <row r="14" spans="1:23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>
        <v>5687</v>
      </c>
      <c r="I14" s="43">
        <v>1302.103296</v>
      </c>
      <c r="J14" s="43">
        <f t="shared" si="7"/>
        <v>1422</v>
      </c>
      <c r="K14" s="13">
        <f t="shared" si="3"/>
        <v>1422</v>
      </c>
      <c r="L14" s="13">
        <f t="shared" si="4"/>
        <v>1422</v>
      </c>
      <c r="M14" s="13">
        <f t="shared" si="5"/>
        <v>1421</v>
      </c>
      <c r="N14" s="27">
        <f t="shared" si="6"/>
        <v>287</v>
      </c>
      <c r="O14" s="32">
        <f t="shared" si="8"/>
        <v>72</v>
      </c>
      <c r="P14" s="32">
        <f t="shared" si="9"/>
        <v>72</v>
      </c>
      <c r="Q14" s="32">
        <f t="shared" si="10"/>
        <v>72</v>
      </c>
      <c r="R14" s="32">
        <f t="shared" si="11"/>
        <v>71</v>
      </c>
      <c r="S14" s="32">
        <f t="shared" si="12"/>
        <v>5400</v>
      </c>
      <c r="T14" s="32">
        <f t="shared" si="13"/>
        <v>1350</v>
      </c>
      <c r="U14" s="32">
        <f t="shared" si="13"/>
        <v>1350</v>
      </c>
      <c r="V14" s="32">
        <f t="shared" si="13"/>
        <v>1350</v>
      </c>
      <c r="W14" s="32">
        <f t="shared" si="13"/>
        <v>1350</v>
      </c>
    </row>
    <row r="15" spans="1:23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>
        <v>10504</v>
      </c>
      <c r="I15" s="43">
        <v>2310.9839999999999</v>
      </c>
      <c r="J15" s="43">
        <f t="shared" si="7"/>
        <v>2626</v>
      </c>
      <c r="K15" s="13">
        <f t="shared" si="3"/>
        <v>2626</v>
      </c>
      <c r="L15" s="13">
        <f t="shared" si="4"/>
        <v>2626</v>
      </c>
      <c r="M15" s="13">
        <f t="shared" si="5"/>
        <v>2626</v>
      </c>
      <c r="N15" s="27">
        <f t="shared" si="6"/>
        <v>9425</v>
      </c>
      <c r="O15" s="32">
        <f t="shared" si="8"/>
        <v>2356</v>
      </c>
      <c r="P15" s="32">
        <f t="shared" si="9"/>
        <v>2356</v>
      </c>
      <c r="Q15" s="32">
        <f t="shared" si="10"/>
        <v>2356</v>
      </c>
      <c r="R15" s="32">
        <f t="shared" si="11"/>
        <v>2357</v>
      </c>
      <c r="S15" s="32">
        <f t="shared" si="12"/>
        <v>1079</v>
      </c>
      <c r="T15" s="32">
        <f t="shared" si="13"/>
        <v>270</v>
      </c>
      <c r="U15" s="32">
        <f t="shared" si="13"/>
        <v>270</v>
      </c>
      <c r="V15" s="32">
        <f t="shared" si="13"/>
        <v>270</v>
      </c>
      <c r="W15" s="32">
        <f t="shared" si="13"/>
        <v>269</v>
      </c>
    </row>
    <row r="16" spans="1:23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>
        <v>7893</v>
      </c>
      <c r="I16" s="43">
        <v>1726.3134719999998</v>
      </c>
      <c r="J16" s="43">
        <f t="shared" si="7"/>
        <v>1973</v>
      </c>
      <c r="K16" s="13">
        <f t="shared" si="3"/>
        <v>1973</v>
      </c>
      <c r="L16" s="13">
        <f t="shared" si="4"/>
        <v>1973</v>
      </c>
      <c r="M16" s="13">
        <f t="shared" si="5"/>
        <v>1974</v>
      </c>
      <c r="N16" s="27">
        <f t="shared" si="6"/>
        <v>684</v>
      </c>
      <c r="O16" s="32">
        <f t="shared" si="8"/>
        <v>171</v>
      </c>
      <c r="P16" s="32">
        <f t="shared" si="9"/>
        <v>171</v>
      </c>
      <c r="Q16" s="32">
        <f t="shared" si="10"/>
        <v>171</v>
      </c>
      <c r="R16" s="32">
        <f t="shared" si="11"/>
        <v>171</v>
      </c>
      <c r="S16" s="32">
        <f t="shared" si="12"/>
        <v>7209</v>
      </c>
      <c r="T16" s="32">
        <f t="shared" si="13"/>
        <v>1802</v>
      </c>
      <c r="U16" s="32">
        <f t="shared" si="13"/>
        <v>1802</v>
      </c>
      <c r="V16" s="32">
        <f t="shared" si="13"/>
        <v>1802</v>
      </c>
      <c r="W16" s="32">
        <f t="shared" si="13"/>
        <v>1803</v>
      </c>
    </row>
    <row r="17" spans="1:23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>
        <v>4834</v>
      </c>
      <c r="I17" s="43">
        <v>1084.831488</v>
      </c>
      <c r="J17" s="43">
        <f t="shared" si="7"/>
        <v>1209</v>
      </c>
      <c r="K17" s="13">
        <f t="shared" si="3"/>
        <v>1209</v>
      </c>
      <c r="L17" s="13">
        <f t="shared" si="4"/>
        <v>1209</v>
      </c>
      <c r="M17" s="13">
        <f t="shared" si="5"/>
        <v>1207</v>
      </c>
      <c r="N17" s="27">
        <f t="shared" si="6"/>
        <v>4618</v>
      </c>
      <c r="O17" s="32">
        <f t="shared" si="8"/>
        <v>1155</v>
      </c>
      <c r="P17" s="32">
        <f t="shared" si="9"/>
        <v>1155</v>
      </c>
      <c r="Q17" s="32">
        <f t="shared" si="10"/>
        <v>1155</v>
      </c>
      <c r="R17" s="32">
        <f t="shared" si="11"/>
        <v>1153</v>
      </c>
      <c r="S17" s="32">
        <f t="shared" si="12"/>
        <v>216</v>
      </c>
      <c r="T17" s="32">
        <f t="shared" si="13"/>
        <v>54</v>
      </c>
      <c r="U17" s="32">
        <f t="shared" si="13"/>
        <v>54</v>
      </c>
      <c r="V17" s="32">
        <f t="shared" si="13"/>
        <v>54</v>
      </c>
      <c r="W17" s="32">
        <f t="shared" si="13"/>
        <v>54</v>
      </c>
    </row>
    <row r="18" spans="1:23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>
        <v>4126</v>
      </c>
      <c r="I18" s="43">
        <v>936.38937599999986</v>
      </c>
      <c r="J18" s="43">
        <f t="shared" si="7"/>
        <v>1032</v>
      </c>
      <c r="K18" s="13">
        <f t="shared" si="3"/>
        <v>1032</v>
      </c>
      <c r="L18" s="13">
        <f t="shared" si="4"/>
        <v>1032</v>
      </c>
      <c r="M18" s="13">
        <f t="shared" si="5"/>
        <v>1030</v>
      </c>
      <c r="N18" s="27">
        <f t="shared" si="6"/>
        <v>1404</v>
      </c>
      <c r="O18" s="32">
        <f t="shared" si="8"/>
        <v>351</v>
      </c>
      <c r="P18" s="32">
        <f t="shared" si="9"/>
        <v>351</v>
      </c>
      <c r="Q18" s="32">
        <f t="shared" si="10"/>
        <v>351</v>
      </c>
      <c r="R18" s="32">
        <f t="shared" si="11"/>
        <v>351</v>
      </c>
      <c r="S18" s="32">
        <f t="shared" si="12"/>
        <v>2722</v>
      </c>
      <c r="T18" s="32">
        <f t="shared" si="13"/>
        <v>681</v>
      </c>
      <c r="U18" s="32">
        <f t="shared" si="13"/>
        <v>681</v>
      </c>
      <c r="V18" s="32">
        <f t="shared" si="13"/>
        <v>681</v>
      </c>
      <c r="W18" s="32">
        <f t="shared" si="13"/>
        <v>679</v>
      </c>
    </row>
    <row r="19" spans="1:23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>
        <v>4521</v>
      </c>
      <c r="I19" s="43">
        <v>1026.1555199999998</v>
      </c>
      <c r="J19" s="43">
        <f t="shared" si="7"/>
        <v>1130</v>
      </c>
      <c r="K19" s="13">
        <f t="shared" si="3"/>
        <v>1130</v>
      </c>
      <c r="L19" s="13">
        <f t="shared" si="4"/>
        <v>1130</v>
      </c>
      <c r="M19" s="13">
        <f t="shared" si="5"/>
        <v>1131</v>
      </c>
      <c r="N19" s="27">
        <f t="shared" si="6"/>
        <v>227</v>
      </c>
      <c r="O19" s="32">
        <f t="shared" si="8"/>
        <v>57</v>
      </c>
      <c r="P19" s="32">
        <f t="shared" si="9"/>
        <v>57</v>
      </c>
      <c r="Q19" s="32">
        <f t="shared" si="10"/>
        <v>57</v>
      </c>
      <c r="R19" s="32">
        <f t="shared" si="11"/>
        <v>56</v>
      </c>
      <c r="S19" s="32">
        <f t="shared" si="12"/>
        <v>4294</v>
      </c>
      <c r="T19" s="32">
        <f t="shared" si="13"/>
        <v>1073</v>
      </c>
      <c r="U19" s="32">
        <f t="shared" si="13"/>
        <v>1073</v>
      </c>
      <c r="V19" s="32">
        <f t="shared" si="13"/>
        <v>1073</v>
      </c>
      <c r="W19" s="32">
        <f t="shared" si="13"/>
        <v>1075</v>
      </c>
    </row>
    <row r="20" spans="1:23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>
        <v>3274</v>
      </c>
      <c r="I20" s="43">
        <v>745.4453759999999</v>
      </c>
      <c r="J20" s="43">
        <f t="shared" si="7"/>
        <v>819</v>
      </c>
      <c r="K20" s="13">
        <f t="shared" si="3"/>
        <v>819</v>
      </c>
      <c r="L20" s="13">
        <f t="shared" si="4"/>
        <v>819</v>
      </c>
      <c r="M20" s="13">
        <f t="shared" si="5"/>
        <v>817</v>
      </c>
      <c r="N20" s="27">
        <f t="shared" si="6"/>
        <v>44</v>
      </c>
      <c r="O20" s="32">
        <f t="shared" si="8"/>
        <v>11</v>
      </c>
      <c r="P20" s="32">
        <f t="shared" si="9"/>
        <v>11</v>
      </c>
      <c r="Q20" s="32">
        <f t="shared" si="10"/>
        <v>11</v>
      </c>
      <c r="R20" s="32">
        <f t="shared" si="11"/>
        <v>11</v>
      </c>
      <c r="S20" s="32">
        <f t="shared" si="12"/>
        <v>3230</v>
      </c>
      <c r="T20" s="32">
        <f t="shared" si="13"/>
        <v>808</v>
      </c>
      <c r="U20" s="32">
        <f t="shared" si="13"/>
        <v>808</v>
      </c>
      <c r="V20" s="32">
        <f t="shared" si="13"/>
        <v>808</v>
      </c>
      <c r="W20" s="32">
        <f t="shared" si="13"/>
        <v>806</v>
      </c>
    </row>
    <row r="21" spans="1:23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>
        <v>5133</v>
      </c>
      <c r="I21" s="43">
        <v>1174.7773439999999</v>
      </c>
      <c r="J21" s="43">
        <f t="shared" si="7"/>
        <v>1283</v>
      </c>
      <c r="K21" s="13">
        <f t="shared" si="3"/>
        <v>1283</v>
      </c>
      <c r="L21" s="13">
        <f t="shared" si="4"/>
        <v>1283</v>
      </c>
      <c r="M21" s="13">
        <f t="shared" si="5"/>
        <v>1284</v>
      </c>
      <c r="N21" s="27">
        <f t="shared" si="6"/>
        <v>4728</v>
      </c>
      <c r="O21" s="32">
        <f t="shared" si="8"/>
        <v>1182</v>
      </c>
      <c r="P21" s="32">
        <f t="shared" si="9"/>
        <v>1182</v>
      </c>
      <c r="Q21" s="32">
        <f t="shared" si="10"/>
        <v>1182</v>
      </c>
      <c r="R21" s="32">
        <f t="shared" si="11"/>
        <v>1182</v>
      </c>
      <c r="S21" s="32">
        <f t="shared" si="12"/>
        <v>405</v>
      </c>
      <c r="T21" s="32">
        <f t="shared" si="13"/>
        <v>101</v>
      </c>
      <c r="U21" s="32">
        <f t="shared" si="13"/>
        <v>101</v>
      </c>
      <c r="V21" s="32">
        <f t="shared" si="13"/>
        <v>101</v>
      </c>
      <c r="W21" s="32">
        <f t="shared" si="13"/>
        <v>102</v>
      </c>
    </row>
    <row r="22" spans="1:23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>
        <v>3032</v>
      </c>
      <c r="I22" s="43">
        <v>684.07372799999996</v>
      </c>
      <c r="J22" s="43">
        <f t="shared" si="7"/>
        <v>758</v>
      </c>
      <c r="K22" s="13">
        <f t="shared" si="3"/>
        <v>758</v>
      </c>
      <c r="L22" s="13">
        <f t="shared" si="4"/>
        <v>758</v>
      </c>
      <c r="M22" s="13">
        <f t="shared" si="5"/>
        <v>758</v>
      </c>
      <c r="N22" s="27">
        <f t="shared" si="6"/>
        <v>240</v>
      </c>
      <c r="O22" s="32">
        <f t="shared" si="8"/>
        <v>60</v>
      </c>
      <c r="P22" s="32">
        <f t="shared" si="9"/>
        <v>60</v>
      </c>
      <c r="Q22" s="32">
        <f t="shared" si="10"/>
        <v>60</v>
      </c>
      <c r="R22" s="32">
        <f t="shared" si="11"/>
        <v>60</v>
      </c>
      <c r="S22" s="32">
        <f t="shared" si="12"/>
        <v>2792</v>
      </c>
      <c r="T22" s="32">
        <f t="shared" si="13"/>
        <v>698</v>
      </c>
      <c r="U22" s="32">
        <f t="shared" si="13"/>
        <v>698</v>
      </c>
      <c r="V22" s="32">
        <f t="shared" si="13"/>
        <v>698</v>
      </c>
      <c r="W22" s="32">
        <f t="shared" si="13"/>
        <v>698</v>
      </c>
    </row>
    <row r="23" spans="1:23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>
        <v>3063</v>
      </c>
      <c r="I23" s="43">
        <v>697.73184000000003</v>
      </c>
      <c r="J23" s="43">
        <f t="shared" si="7"/>
        <v>766</v>
      </c>
      <c r="K23" s="13">
        <f t="shared" si="3"/>
        <v>766</v>
      </c>
      <c r="L23" s="13">
        <f t="shared" si="4"/>
        <v>766</v>
      </c>
      <c r="M23" s="13">
        <f t="shared" si="5"/>
        <v>765</v>
      </c>
      <c r="N23" s="27">
        <f t="shared" si="6"/>
        <v>30</v>
      </c>
      <c r="O23" s="32">
        <f t="shared" si="8"/>
        <v>8</v>
      </c>
      <c r="P23" s="32">
        <f t="shared" si="9"/>
        <v>8</v>
      </c>
      <c r="Q23" s="32">
        <f t="shared" si="10"/>
        <v>8</v>
      </c>
      <c r="R23" s="32">
        <f t="shared" si="11"/>
        <v>6</v>
      </c>
      <c r="S23" s="32">
        <f t="shared" si="12"/>
        <v>3033</v>
      </c>
      <c r="T23" s="32">
        <f t="shared" si="13"/>
        <v>758</v>
      </c>
      <c r="U23" s="32">
        <f t="shared" si="13"/>
        <v>758</v>
      </c>
      <c r="V23" s="32">
        <f t="shared" si="13"/>
        <v>758</v>
      </c>
      <c r="W23" s="32">
        <f t="shared" si="13"/>
        <v>759</v>
      </c>
    </row>
    <row r="24" spans="1:23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>
        <v>3856</v>
      </c>
      <c r="I24" s="43">
        <v>877.56926399999998</v>
      </c>
      <c r="J24" s="43">
        <f t="shared" si="7"/>
        <v>964</v>
      </c>
      <c r="K24" s="13">
        <f t="shared" si="3"/>
        <v>964</v>
      </c>
      <c r="L24" s="13">
        <f t="shared" si="4"/>
        <v>964</v>
      </c>
      <c r="M24" s="13">
        <f t="shared" si="5"/>
        <v>964</v>
      </c>
      <c r="N24" s="27">
        <f t="shared" si="6"/>
        <v>318</v>
      </c>
      <c r="O24" s="32">
        <f t="shared" si="8"/>
        <v>80</v>
      </c>
      <c r="P24" s="32">
        <f t="shared" si="9"/>
        <v>80</v>
      </c>
      <c r="Q24" s="32">
        <f t="shared" si="10"/>
        <v>80</v>
      </c>
      <c r="R24" s="32">
        <f t="shared" si="11"/>
        <v>78</v>
      </c>
      <c r="S24" s="32">
        <f t="shared" si="12"/>
        <v>3538</v>
      </c>
      <c r="T24" s="32">
        <f t="shared" si="13"/>
        <v>884</v>
      </c>
      <c r="U24" s="32">
        <f t="shared" si="13"/>
        <v>884</v>
      </c>
      <c r="V24" s="32">
        <f t="shared" si="13"/>
        <v>884</v>
      </c>
      <c r="W24" s="32">
        <f t="shared" si="13"/>
        <v>886</v>
      </c>
    </row>
    <row r="25" spans="1:23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>
        <v>1522</v>
      </c>
      <c r="I25" s="43">
        <v>349.44998399999997</v>
      </c>
      <c r="J25" s="43">
        <f t="shared" si="7"/>
        <v>381</v>
      </c>
      <c r="K25" s="13">
        <f t="shared" si="3"/>
        <v>381</v>
      </c>
      <c r="L25" s="13">
        <f t="shared" si="4"/>
        <v>381</v>
      </c>
      <c r="M25" s="13">
        <f t="shared" si="5"/>
        <v>379</v>
      </c>
      <c r="N25" s="27">
        <f t="shared" si="6"/>
        <v>144</v>
      </c>
      <c r="O25" s="32">
        <f t="shared" si="8"/>
        <v>36</v>
      </c>
      <c r="P25" s="32">
        <f t="shared" si="9"/>
        <v>36</v>
      </c>
      <c r="Q25" s="32">
        <f t="shared" si="10"/>
        <v>36</v>
      </c>
      <c r="R25" s="32">
        <f t="shared" si="11"/>
        <v>36</v>
      </c>
      <c r="S25" s="32">
        <f t="shared" si="12"/>
        <v>1378</v>
      </c>
      <c r="T25" s="32">
        <f t="shared" si="13"/>
        <v>345</v>
      </c>
      <c r="U25" s="32">
        <f t="shared" si="13"/>
        <v>345</v>
      </c>
      <c r="V25" s="32">
        <f t="shared" si="13"/>
        <v>345</v>
      </c>
      <c r="W25" s="32">
        <f t="shared" si="13"/>
        <v>343</v>
      </c>
    </row>
    <row r="26" spans="1:23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>
        <v>4855</v>
      </c>
      <c r="I26" s="43">
        <v>1094.7156479999999</v>
      </c>
      <c r="J26" s="43">
        <f t="shared" si="7"/>
        <v>1214</v>
      </c>
      <c r="K26" s="13">
        <f t="shared" si="3"/>
        <v>1214</v>
      </c>
      <c r="L26" s="13">
        <f t="shared" si="4"/>
        <v>1214</v>
      </c>
      <c r="M26" s="13">
        <f t="shared" si="5"/>
        <v>1213</v>
      </c>
      <c r="N26" s="27">
        <f t="shared" si="6"/>
        <v>1965</v>
      </c>
      <c r="O26" s="32">
        <f t="shared" si="8"/>
        <v>491</v>
      </c>
      <c r="P26" s="32">
        <f t="shared" si="9"/>
        <v>491</v>
      </c>
      <c r="Q26" s="32">
        <f t="shared" si="10"/>
        <v>491</v>
      </c>
      <c r="R26" s="32">
        <f t="shared" si="11"/>
        <v>492</v>
      </c>
      <c r="S26" s="32">
        <f t="shared" si="12"/>
        <v>2890</v>
      </c>
      <c r="T26" s="32">
        <f t="shared" si="13"/>
        <v>723</v>
      </c>
      <c r="U26" s="32">
        <f t="shared" si="13"/>
        <v>723</v>
      </c>
      <c r="V26" s="32">
        <f t="shared" si="13"/>
        <v>723</v>
      </c>
      <c r="W26" s="32">
        <f t="shared" si="13"/>
        <v>721</v>
      </c>
    </row>
    <row r="27" spans="1:23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>
        <v>3954</v>
      </c>
      <c r="I27" s="43">
        <v>902.42380800000001</v>
      </c>
      <c r="J27" s="43">
        <f t="shared" si="7"/>
        <v>989</v>
      </c>
      <c r="K27" s="13">
        <f t="shared" si="3"/>
        <v>989</v>
      </c>
      <c r="L27" s="13">
        <f t="shared" si="4"/>
        <v>989</v>
      </c>
      <c r="M27" s="13">
        <f t="shared" si="5"/>
        <v>987</v>
      </c>
      <c r="N27" s="27">
        <f t="shared" si="6"/>
        <v>342</v>
      </c>
      <c r="O27" s="32">
        <f t="shared" si="8"/>
        <v>86</v>
      </c>
      <c r="P27" s="32">
        <f t="shared" si="9"/>
        <v>86</v>
      </c>
      <c r="Q27" s="32">
        <f t="shared" si="10"/>
        <v>86</v>
      </c>
      <c r="R27" s="32">
        <f t="shared" si="11"/>
        <v>84</v>
      </c>
      <c r="S27" s="32">
        <f t="shared" si="12"/>
        <v>3612</v>
      </c>
      <c r="T27" s="32">
        <f t="shared" si="13"/>
        <v>903</v>
      </c>
      <c r="U27" s="32">
        <f t="shared" si="13"/>
        <v>903</v>
      </c>
      <c r="V27" s="32">
        <f t="shared" si="13"/>
        <v>903</v>
      </c>
      <c r="W27" s="32">
        <f t="shared" si="13"/>
        <v>903</v>
      </c>
    </row>
    <row r="28" spans="1:23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>
        <v>7863</v>
      </c>
      <c r="I28" s="43">
        <v>1784.09088</v>
      </c>
      <c r="J28" s="43">
        <f t="shared" si="7"/>
        <v>1966</v>
      </c>
      <c r="K28" s="13">
        <f t="shared" si="3"/>
        <v>1966</v>
      </c>
      <c r="L28" s="13">
        <f t="shared" si="4"/>
        <v>1966</v>
      </c>
      <c r="M28" s="13">
        <f t="shared" si="5"/>
        <v>1965</v>
      </c>
      <c r="N28" s="27">
        <f t="shared" si="6"/>
        <v>1406</v>
      </c>
      <c r="O28" s="32">
        <f t="shared" si="8"/>
        <v>352</v>
      </c>
      <c r="P28" s="32">
        <f t="shared" si="9"/>
        <v>352</v>
      </c>
      <c r="Q28" s="32">
        <f t="shared" si="10"/>
        <v>352</v>
      </c>
      <c r="R28" s="32">
        <f t="shared" si="11"/>
        <v>350</v>
      </c>
      <c r="S28" s="32">
        <f t="shared" si="12"/>
        <v>6457</v>
      </c>
      <c r="T28" s="32">
        <f t="shared" si="13"/>
        <v>1614</v>
      </c>
      <c r="U28" s="32">
        <f t="shared" si="13"/>
        <v>1614</v>
      </c>
      <c r="V28" s="32">
        <f t="shared" si="13"/>
        <v>1614</v>
      </c>
      <c r="W28" s="32">
        <f t="shared" si="13"/>
        <v>1615</v>
      </c>
    </row>
    <row r="29" spans="1:23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>
        <v>5126</v>
      </c>
      <c r="I29" s="43">
        <v>1168.1279999999999</v>
      </c>
      <c r="J29" s="43">
        <f t="shared" si="7"/>
        <v>1282</v>
      </c>
      <c r="K29" s="13">
        <f t="shared" si="3"/>
        <v>1282</v>
      </c>
      <c r="L29" s="13">
        <f t="shared" si="4"/>
        <v>1282</v>
      </c>
      <c r="M29" s="13">
        <f t="shared" si="5"/>
        <v>1280</v>
      </c>
      <c r="N29" s="27">
        <f t="shared" si="6"/>
        <v>358</v>
      </c>
      <c r="O29" s="32">
        <f t="shared" si="8"/>
        <v>90</v>
      </c>
      <c r="P29" s="32">
        <f t="shared" si="9"/>
        <v>90</v>
      </c>
      <c r="Q29" s="32">
        <f t="shared" si="10"/>
        <v>90</v>
      </c>
      <c r="R29" s="32">
        <f t="shared" si="11"/>
        <v>88</v>
      </c>
      <c r="S29" s="32">
        <f t="shared" si="12"/>
        <v>4768</v>
      </c>
      <c r="T29" s="32">
        <f t="shared" si="13"/>
        <v>1192</v>
      </c>
      <c r="U29" s="32">
        <f t="shared" si="13"/>
        <v>1192</v>
      </c>
      <c r="V29" s="32">
        <f t="shared" si="13"/>
        <v>1192</v>
      </c>
      <c r="W29" s="32">
        <f t="shared" si="13"/>
        <v>1192</v>
      </c>
    </row>
    <row r="30" spans="1:23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>
        <v>4646</v>
      </c>
      <c r="I30" s="43">
        <v>1047.0919679999997</v>
      </c>
      <c r="J30" s="43">
        <f t="shared" si="7"/>
        <v>1162</v>
      </c>
      <c r="K30" s="13">
        <f t="shared" si="3"/>
        <v>1162</v>
      </c>
      <c r="L30" s="13">
        <f t="shared" si="4"/>
        <v>1162</v>
      </c>
      <c r="M30" s="13">
        <f t="shared" si="5"/>
        <v>1160</v>
      </c>
      <c r="N30" s="27">
        <f t="shared" si="6"/>
        <v>599</v>
      </c>
      <c r="O30" s="32">
        <f t="shared" si="8"/>
        <v>150</v>
      </c>
      <c r="P30" s="32">
        <f t="shared" si="9"/>
        <v>150</v>
      </c>
      <c r="Q30" s="32">
        <f t="shared" si="10"/>
        <v>150</v>
      </c>
      <c r="R30" s="32">
        <f t="shared" si="11"/>
        <v>149</v>
      </c>
      <c r="S30" s="32">
        <f t="shared" si="12"/>
        <v>4047</v>
      </c>
      <c r="T30" s="32">
        <f t="shared" si="13"/>
        <v>1012</v>
      </c>
      <c r="U30" s="32">
        <f t="shared" si="13"/>
        <v>1012</v>
      </c>
      <c r="V30" s="32">
        <f t="shared" si="13"/>
        <v>1012</v>
      </c>
      <c r="W30" s="32">
        <f t="shared" si="13"/>
        <v>1011</v>
      </c>
    </row>
    <row r="31" spans="1:23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>
        <v>0</v>
      </c>
      <c r="I31" s="43"/>
      <c r="J31" s="43">
        <f t="shared" si="7"/>
        <v>0</v>
      </c>
      <c r="K31" s="13">
        <f t="shared" si="3"/>
        <v>0</v>
      </c>
      <c r="L31" s="13">
        <f t="shared" si="4"/>
        <v>0</v>
      </c>
      <c r="M31" s="13">
        <f t="shared" si="5"/>
        <v>0</v>
      </c>
      <c r="N31" s="27">
        <f t="shared" si="6"/>
        <v>0</v>
      </c>
      <c r="O31" s="27">
        <f t="shared" si="8"/>
        <v>0</v>
      </c>
      <c r="P31" s="27">
        <f t="shared" si="9"/>
        <v>0</v>
      </c>
      <c r="Q31" s="27">
        <f t="shared" si="10"/>
        <v>0</v>
      </c>
      <c r="R31" s="27">
        <f t="shared" si="11"/>
        <v>0</v>
      </c>
      <c r="S31" s="32">
        <f t="shared" si="12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  <c r="W31" s="32">
        <f t="shared" si="13"/>
        <v>0</v>
      </c>
    </row>
    <row r="32" spans="1:23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>
        <v>0</v>
      </c>
      <c r="I32" s="43"/>
      <c r="J32" s="43">
        <f t="shared" si="7"/>
        <v>0</v>
      </c>
      <c r="K32" s="13">
        <f t="shared" si="3"/>
        <v>0</v>
      </c>
      <c r="L32" s="13">
        <f t="shared" si="4"/>
        <v>0</v>
      </c>
      <c r="M32" s="13">
        <f t="shared" si="5"/>
        <v>0</v>
      </c>
      <c r="N32" s="27">
        <f t="shared" si="6"/>
        <v>0</v>
      </c>
      <c r="O32" s="27">
        <f t="shared" si="8"/>
        <v>0</v>
      </c>
      <c r="P32" s="27">
        <f t="shared" si="9"/>
        <v>0</v>
      </c>
      <c r="Q32" s="27">
        <f t="shared" si="10"/>
        <v>0</v>
      </c>
      <c r="R32" s="27">
        <f t="shared" si="11"/>
        <v>0</v>
      </c>
      <c r="S32" s="32">
        <f t="shared" si="12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  <c r="W32" s="32">
        <f t="shared" si="13"/>
        <v>0</v>
      </c>
    </row>
    <row r="33" spans="1:23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>
        <v>0</v>
      </c>
      <c r="I33" s="43"/>
      <c r="J33" s="43">
        <f t="shared" si="7"/>
        <v>0</v>
      </c>
      <c r="K33" s="13">
        <f t="shared" si="3"/>
        <v>0</v>
      </c>
      <c r="L33" s="13">
        <f t="shared" si="4"/>
        <v>0</v>
      </c>
      <c r="M33" s="13">
        <f t="shared" si="5"/>
        <v>0</v>
      </c>
      <c r="N33" s="27">
        <f t="shared" si="6"/>
        <v>0</v>
      </c>
      <c r="O33" s="27">
        <f t="shared" si="8"/>
        <v>0</v>
      </c>
      <c r="P33" s="27">
        <f t="shared" si="9"/>
        <v>0</v>
      </c>
      <c r="Q33" s="27">
        <f t="shared" si="10"/>
        <v>0</v>
      </c>
      <c r="R33" s="27">
        <f t="shared" si="11"/>
        <v>0</v>
      </c>
      <c r="S33" s="32">
        <f t="shared" si="12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  <c r="W33" s="32">
        <f t="shared" si="13"/>
        <v>0</v>
      </c>
    </row>
    <row r="34" spans="1:23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>
        <v>0</v>
      </c>
      <c r="I34" s="43"/>
      <c r="J34" s="43">
        <f t="shared" si="7"/>
        <v>0</v>
      </c>
      <c r="K34" s="13">
        <f t="shared" si="3"/>
        <v>0</v>
      </c>
      <c r="L34" s="13">
        <f t="shared" si="4"/>
        <v>0</v>
      </c>
      <c r="M34" s="13">
        <f t="shared" si="5"/>
        <v>0</v>
      </c>
      <c r="N34" s="27">
        <f t="shared" si="6"/>
        <v>0</v>
      </c>
      <c r="O34" s="27">
        <f t="shared" si="8"/>
        <v>0</v>
      </c>
      <c r="P34" s="27">
        <f t="shared" si="9"/>
        <v>0</v>
      </c>
      <c r="Q34" s="27">
        <f t="shared" si="10"/>
        <v>0</v>
      </c>
      <c r="R34" s="27">
        <f t="shared" si="11"/>
        <v>0</v>
      </c>
      <c r="S34" s="32">
        <f t="shared" si="12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  <c r="W34" s="32">
        <f t="shared" si="13"/>
        <v>0</v>
      </c>
    </row>
    <row r="35" spans="1:23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>
        <v>0</v>
      </c>
      <c r="I35" s="43"/>
      <c r="J35" s="43">
        <f t="shared" si="7"/>
        <v>0</v>
      </c>
      <c r="K35" s="13">
        <f t="shared" si="3"/>
        <v>0</v>
      </c>
      <c r="L35" s="13">
        <f t="shared" si="4"/>
        <v>0</v>
      </c>
      <c r="M35" s="13">
        <f t="shared" si="5"/>
        <v>0</v>
      </c>
      <c r="N35" s="27">
        <f t="shared" si="6"/>
        <v>0</v>
      </c>
      <c r="O35" s="27">
        <f t="shared" si="8"/>
        <v>0</v>
      </c>
      <c r="P35" s="27">
        <f t="shared" si="9"/>
        <v>0</v>
      </c>
      <c r="Q35" s="27">
        <f t="shared" si="10"/>
        <v>0</v>
      </c>
      <c r="R35" s="27">
        <f t="shared" si="11"/>
        <v>0</v>
      </c>
      <c r="S35" s="32">
        <f t="shared" si="12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  <c r="W35" s="32">
        <f t="shared" si="13"/>
        <v>0</v>
      </c>
    </row>
    <row r="36" spans="1:23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>
        <v>0</v>
      </c>
      <c r="I36" s="43"/>
      <c r="J36" s="43">
        <f t="shared" si="7"/>
        <v>0</v>
      </c>
      <c r="K36" s="13">
        <f t="shared" si="3"/>
        <v>0</v>
      </c>
      <c r="L36" s="13">
        <f t="shared" si="4"/>
        <v>0</v>
      </c>
      <c r="M36" s="13">
        <f t="shared" si="5"/>
        <v>0</v>
      </c>
      <c r="N36" s="27">
        <f t="shared" si="6"/>
        <v>0</v>
      </c>
      <c r="O36" s="27">
        <f t="shared" si="8"/>
        <v>0</v>
      </c>
      <c r="P36" s="27">
        <f t="shared" si="9"/>
        <v>0</v>
      </c>
      <c r="Q36" s="27">
        <f t="shared" si="10"/>
        <v>0</v>
      </c>
      <c r="R36" s="27">
        <f t="shared" si="11"/>
        <v>0</v>
      </c>
      <c r="S36" s="32">
        <f t="shared" si="12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  <c r="W36" s="32">
        <f t="shared" si="13"/>
        <v>0</v>
      </c>
    </row>
    <row r="37" spans="1:23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>
        <v>0</v>
      </c>
      <c r="I37" s="43"/>
      <c r="J37" s="43">
        <f t="shared" si="7"/>
        <v>0</v>
      </c>
      <c r="K37" s="13">
        <f t="shared" si="3"/>
        <v>0</v>
      </c>
      <c r="L37" s="13">
        <f t="shared" si="4"/>
        <v>0</v>
      </c>
      <c r="M37" s="13">
        <f t="shared" si="5"/>
        <v>0</v>
      </c>
      <c r="N37" s="27">
        <f t="shared" si="6"/>
        <v>0</v>
      </c>
      <c r="O37" s="27">
        <f t="shared" si="8"/>
        <v>0</v>
      </c>
      <c r="P37" s="27">
        <f t="shared" si="9"/>
        <v>0</v>
      </c>
      <c r="Q37" s="27">
        <f t="shared" si="10"/>
        <v>0</v>
      </c>
      <c r="R37" s="27">
        <f t="shared" si="11"/>
        <v>0</v>
      </c>
      <c r="S37" s="32">
        <f t="shared" si="12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  <c r="W37" s="32">
        <f t="shared" si="13"/>
        <v>0</v>
      </c>
    </row>
    <row r="38" spans="1:23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>
        <v>0</v>
      </c>
      <c r="I38" s="43"/>
      <c r="J38" s="43">
        <f t="shared" si="7"/>
        <v>0</v>
      </c>
      <c r="K38" s="13">
        <f t="shared" si="3"/>
        <v>0</v>
      </c>
      <c r="L38" s="13">
        <f t="shared" si="4"/>
        <v>0</v>
      </c>
      <c r="M38" s="13">
        <f t="shared" si="5"/>
        <v>0</v>
      </c>
      <c r="N38" s="27">
        <f t="shared" si="6"/>
        <v>0</v>
      </c>
      <c r="O38" s="27">
        <f t="shared" si="8"/>
        <v>0</v>
      </c>
      <c r="P38" s="27">
        <f t="shared" si="9"/>
        <v>0</v>
      </c>
      <c r="Q38" s="27">
        <f t="shared" si="10"/>
        <v>0</v>
      </c>
      <c r="R38" s="27">
        <f t="shared" si="11"/>
        <v>0</v>
      </c>
      <c r="S38" s="32">
        <f t="shared" si="12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  <c r="W38" s="32">
        <f t="shared" si="13"/>
        <v>0</v>
      </c>
    </row>
    <row r="39" spans="1:23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0</v>
      </c>
      <c r="I39" s="43"/>
      <c r="J39" s="43">
        <f t="shared" si="7"/>
        <v>0</v>
      </c>
      <c r="K39" s="13">
        <f t="shared" si="3"/>
        <v>0</v>
      </c>
      <c r="L39" s="13">
        <f t="shared" si="4"/>
        <v>0</v>
      </c>
      <c r="M39" s="13">
        <f t="shared" si="5"/>
        <v>0</v>
      </c>
      <c r="N39" s="27">
        <f t="shared" si="6"/>
        <v>0</v>
      </c>
      <c r="O39" s="27">
        <f t="shared" si="8"/>
        <v>0</v>
      </c>
      <c r="P39" s="27">
        <f t="shared" si="9"/>
        <v>0</v>
      </c>
      <c r="Q39" s="27">
        <f t="shared" si="10"/>
        <v>0</v>
      </c>
      <c r="R39" s="27">
        <f t="shared" si="11"/>
        <v>0</v>
      </c>
      <c r="S39" s="32">
        <f t="shared" si="12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  <c r="W39" s="32">
        <f t="shared" si="13"/>
        <v>0</v>
      </c>
    </row>
    <row r="40" spans="1:23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>
        <v>0</v>
      </c>
      <c r="I40" s="43"/>
      <c r="J40" s="43">
        <f t="shared" si="7"/>
        <v>0</v>
      </c>
      <c r="K40" s="13">
        <f t="shared" si="3"/>
        <v>0</v>
      </c>
      <c r="L40" s="13">
        <f t="shared" si="4"/>
        <v>0</v>
      </c>
      <c r="M40" s="13">
        <f t="shared" si="5"/>
        <v>0</v>
      </c>
      <c r="N40" s="27"/>
      <c r="O40" s="27">
        <f t="shared" si="8"/>
        <v>0</v>
      </c>
      <c r="P40" s="27">
        <f t="shared" si="9"/>
        <v>0</v>
      </c>
      <c r="Q40" s="27">
        <f t="shared" si="10"/>
        <v>0</v>
      </c>
      <c r="R40" s="27">
        <f t="shared" si="11"/>
        <v>0</v>
      </c>
      <c r="S40" s="32">
        <f t="shared" si="12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  <c r="W40" s="32">
        <f t="shared" si="13"/>
        <v>0</v>
      </c>
    </row>
    <row r="41" spans="1:23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>
        <v>0</v>
      </c>
      <c r="I41" s="43"/>
      <c r="J41" s="43">
        <f t="shared" si="7"/>
        <v>0</v>
      </c>
      <c r="K41" s="13">
        <f t="shared" si="3"/>
        <v>0</v>
      </c>
      <c r="L41" s="13">
        <f t="shared" si="4"/>
        <v>0</v>
      </c>
      <c r="M41" s="13">
        <f t="shared" si="5"/>
        <v>0</v>
      </c>
      <c r="N41" s="27">
        <f t="shared" ref="N41:N54" si="14">ROUND(H41*E41,0)</f>
        <v>0</v>
      </c>
      <c r="O41" s="32">
        <f t="shared" si="8"/>
        <v>0</v>
      </c>
      <c r="P41" s="32">
        <f t="shared" si="9"/>
        <v>0</v>
      </c>
      <c r="Q41" s="32">
        <f t="shared" si="10"/>
        <v>0</v>
      </c>
      <c r="R41" s="32">
        <f t="shared" si="11"/>
        <v>0</v>
      </c>
      <c r="S41" s="32">
        <f t="shared" si="12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  <c r="W41" s="32">
        <f t="shared" si="13"/>
        <v>0</v>
      </c>
    </row>
    <row r="42" spans="1:23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>
        <v>0</v>
      </c>
      <c r="I42" s="43"/>
      <c r="J42" s="43">
        <f t="shared" si="7"/>
        <v>0</v>
      </c>
      <c r="K42" s="13">
        <f t="shared" si="3"/>
        <v>0</v>
      </c>
      <c r="L42" s="13">
        <f t="shared" si="4"/>
        <v>0</v>
      </c>
      <c r="M42" s="13">
        <f t="shared" si="5"/>
        <v>0</v>
      </c>
      <c r="N42" s="27">
        <f t="shared" si="14"/>
        <v>0</v>
      </c>
      <c r="O42" s="32">
        <f t="shared" si="8"/>
        <v>0</v>
      </c>
      <c r="P42" s="32">
        <f t="shared" si="9"/>
        <v>0</v>
      </c>
      <c r="Q42" s="32">
        <f t="shared" si="10"/>
        <v>0</v>
      </c>
      <c r="R42" s="32">
        <f t="shared" si="11"/>
        <v>0</v>
      </c>
      <c r="S42" s="32">
        <f t="shared" si="12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  <c r="W42" s="32">
        <f t="shared" si="13"/>
        <v>0</v>
      </c>
    </row>
    <row r="43" spans="1:23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>
        <v>1109</v>
      </c>
      <c r="I43" s="43"/>
      <c r="J43" s="43">
        <f t="shared" si="7"/>
        <v>277</v>
      </c>
      <c r="K43" s="13">
        <f t="shared" si="3"/>
        <v>277</v>
      </c>
      <c r="L43" s="13">
        <f t="shared" si="4"/>
        <v>277</v>
      </c>
      <c r="M43" s="13">
        <f t="shared" si="5"/>
        <v>278</v>
      </c>
      <c r="N43" s="27">
        <f t="shared" si="14"/>
        <v>947</v>
      </c>
      <c r="O43" s="27">
        <f t="shared" si="8"/>
        <v>237</v>
      </c>
      <c r="P43" s="27">
        <f t="shared" si="9"/>
        <v>237</v>
      </c>
      <c r="Q43" s="27">
        <f t="shared" si="10"/>
        <v>237</v>
      </c>
      <c r="R43" s="27">
        <f t="shared" si="11"/>
        <v>236</v>
      </c>
      <c r="S43" s="32">
        <f t="shared" si="12"/>
        <v>162</v>
      </c>
      <c r="T43" s="32">
        <f t="shared" si="13"/>
        <v>40</v>
      </c>
      <c r="U43" s="32">
        <f t="shared" si="13"/>
        <v>40</v>
      </c>
      <c r="V43" s="32">
        <f t="shared" si="13"/>
        <v>40</v>
      </c>
      <c r="W43" s="32">
        <f t="shared" si="13"/>
        <v>42</v>
      </c>
    </row>
    <row r="44" spans="1:23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>
        <v>36148</v>
      </c>
      <c r="I44" s="43">
        <v>8463.257599999999</v>
      </c>
      <c r="J44" s="43">
        <f t="shared" si="7"/>
        <v>9037</v>
      </c>
      <c r="K44" s="13">
        <f t="shared" si="3"/>
        <v>9037</v>
      </c>
      <c r="L44" s="13">
        <f t="shared" si="4"/>
        <v>9037</v>
      </c>
      <c r="M44" s="13">
        <f t="shared" si="5"/>
        <v>9037</v>
      </c>
      <c r="N44" s="27">
        <f t="shared" si="14"/>
        <v>30472</v>
      </c>
      <c r="O44" s="27">
        <f t="shared" si="8"/>
        <v>7618</v>
      </c>
      <c r="P44" s="27">
        <f t="shared" si="9"/>
        <v>7618</v>
      </c>
      <c r="Q44" s="27">
        <f t="shared" si="10"/>
        <v>7618</v>
      </c>
      <c r="R44" s="27">
        <f t="shared" si="11"/>
        <v>7618</v>
      </c>
      <c r="S44" s="32">
        <f t="shared" si="12"/>
        <v>5676</v>
      </c>
      <c r="T44" s="32">
        <f t="shared" si="13"/>
        <v>1419</v>
      </c>
      <c r="U44" s="32">
        <f t="shared" si="13"/>
        <v>1419</v>
      </c>
      <c r="V44" s="32">
        <f t="shared" si="13"/>
        <v>1419</v>
      </c>
      <c r="W44" s="32">
        <f t="shared" si="13"/>
        <v>1419</v>
      </c>
    </row>
    <row r="45" spans="1:23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>
        <v>35284</v>
      </c>
      <c r="I45" s="43">
        <v>8261.4054559999986</v>
      </c>
      <c r="J45" s="43">
        <f t="shared" si="7"/>
        <v>8821</v>
      </c>
      <c r="K45" s="13">
        <f t="shared" si="3"/>
        <v>8821</v>
      </c>
      <c r="L45" s="13">
        <f t="shared" si="4"/>
        <v>8821</v>
      </c>
      <c r="M45" s="13">
        <f t="shared" si="5"/>
        <v>8821</v>
      </c>
      <c r="N45" s="27">
        <f t="shared" si="14"/>
        <v>28745</v>
      </c>
      <c r="O45" s="27">
        <f t="shared" si="8"/>
        <v>7186</v>
      </c>
      <c r="P45" s="27">
        <f t="shared" si="9"/>
        <v>7186</v>
      </c>
      <c r="Q45" s="27">
        <f t="shared" si="10"/>
        <v>7186</v>
      </c>
      <c r="R45" s="27">
        <f t="shared" si="11"/>
        <v>7187</v>
      </c>
      <c r="S45" s="32">
        <f t="shared" si="12"/>
        <v>6539</v>
      </c>
      <c r="T45" s="32">
        <f t="shared" si="13"/>
        <v>1635</v>
      </c>
      <c r="U45" s="32">
        <f t="shared" si="13"/>
        <v>1635</v>
      </c>
      <c r="V45" s="32">
        <f t="shared" si="13"/>
        <v>1635</v>
      </c>
      <c r="W45" s="32">
        <f t="shared" si="13"/>
        <v>1634</v>
      </c>
    </row>
    <row r="46" spans="1:23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>
        <v>0</v>
      </c>
      <c r="I46" s="43"/>
      <c r="J46" s="43">
        <f t="shared" si="7"/>
        <v>0</v>
      </c>
      <c r="K46" s="13">
        <f t="shared" si="3"/>
        <v>0</v>
      </c>
      <c r="L46" s="13">
        <f t="shared" si="4"/>
        <v>0</v>
      </c>
      <c r="M46" s="13">
        <f t="shared" si="5"/>
        <v>0</v>
      </c>
      <c r="N46" s="27">
        <f t="shared" si="14"/>
        <v>0</v>
      </c>
      <c r="O46" s="27">
        <f t="shared" si="8"/>
        <v>0</v>
      </c>
      <c r="P46" s="27">
        <f t="shared" si="9"/>
        <v>0</v>
      </c>
      <c r="Q46" s="27">
        <f t="shared" si="10"/>
        <v>0</v>
      </c>
      <c r="R46" s="27">
        <f t="shared" si="11"/>
        <v>0</v>
      </c>
      <c r="S46" s="32">
        <f t="shared" si="12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  <c r="W46" s="32">
        <f t="shared" si="13"/>
        <v>0</v>
      </c>
    </row>
    <row r="47" spans="1:23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>
        <v>0</v>
      </c>
      <c r="I47" s="43"/>
      <c r="J47" s="43">
        <f t="shared" si="7"/>
        <v>0</v>
      </c>
      <c r="K47" s="13">
        <f t="shared" si="3"/>
        <v>0</v>
      </c>
      <c r="L47" s="13">
        <f t="shared" si="4"/>
        <v>0</v>
      </c>
      <c r="M47" s="13">
        <f t="shared" si="5"/>
        <v>0</v>
      </c>
      <c r="N47" s="27">
        <f t="shared" si="14"/>
        <v>0</v>
      </c>
      <c r="O47" s="27">
        <f t="shared" si="8"/>
        <v>0</v>
      </c>
      <c r="P47" s="27">
        <f t="shared" si="9"/>
        <v>0</v>
      </c>
      <c r="Q47" s="27">
        <f t="shared" si="10"/>
        <v>0</v>
      </c>
      <c r="R47" s="27">
        <f t="shared" si="11"/>
        <v>0</v>
      </c>
      <c r="S47" s="32">
        <f t="shared" si="12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  <c r="W47" s="32">
        <f t="shared" si="13"/>
        <v>0</v>
      </c>
    </row>
    <row r="48" spans="1:23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>
        <v>813</v>
      </c>
      <c r="I48" s="43"/>
      <c r="J48" s="43">
        <f t="shared" si="7"/>
        <v>203</v>
      </c>
      <c r="K48" s="13">
        <f t="shared" si="3"/>
        <v>203</v>
      </c>
      <c r="L48" s="13">
        <f t="shared" si="4"/>
        <v>203</v>
      </c>
      <c r="M48" s="13">
        <f t="shared" si="5"/>
        <v>204</v>
      </c>
      <c r="N48" s="27">
        <f t="shared" si="14"/>
        <v>353</v>
      </c>
      <c r="O48" s="27">
        <f t="shared" si="8"/>
        <v>88</v>
      </c>
      <c r="P48" s="27">
        <f t="shared" si="9"/>
        <v>88</v>
      </c>
      <c r="Q48" s="27">
        <f t="shared" si="10"/>
        <v>88</v>
      </c>
      <c r="R48" s="27">
        <f t="shared" si="11"/>
        <v>89</v>
      </c>
      <c r="S48" s="32">
        <f t="shared" si="12"/>
        <v>460</v>
      </c>
      <c r="T48" s="32">
        <f t="shared" si="13"/>
        <v>115</v>
      </c>
      <c r="U48" s="32">
        <f t="shared" si="13"/>
        <v>115</v>
      </c>
      <c r="V48" s="32">
        <f t="shared" si="13"/>
        <v>115</v>
      </c>
      <c r="W48" s="32">
        <f t="shared" si="13"/>
        <v>115</v>
      </c>
    </row>
    <row r="49" spans="1:23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>
        <v>0</v>
      </c>
      <c r="I49" s="43"/>
      <c r="J49" s="43">
        <f t="shared" si="7"/>
        <v>0</v>
      </c>
      <c r="K49" s="13">
        <f t="shared" si="3"/>
        <v>0</v>
      </c>
      <c r="L49" s="13">
        <f t="shared" si="4"/>
        <v>0</v>
      </c>
      <c r="M49" s="13">
        <f t="shared" si="5"/>
        <v>0</v>
      </c>
      <c r="N49" s="27">
        <f t="shared" si="14"/>
        <v>0</v>
      </c>
      <c r="O49" s="32">
        <f t="shared" si="8"/>
        <v>0</v>
      </c>
      <c r="P49" s="32">
        <f t="shared" si="9"/>
        <v>0</v>
      </c>
      <c r="Q49" s="32">
        <f t="shared" si="10"/>
        <v>0</v>
      </c>
      <c r="R49" s="32">
        <f t="shared" si="11"/>
        <v>0</v>
      </c>
      <c r="S49" s="32">
        <f t="shared" si="12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  <c r="W49" s="32">
        <f t="shared" si="13"/>
        <v>0</v>
      </c>
    </row>
    <row r="50" spans="1:23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>
        <v>23887</v>
      </c>
      <c r="I50" s="43">
        <v>5589.672192</v>
      </c>
      <c r="J50" s="43">
        <f t="shared" si="7"/>
        <v>5972</v>
      </c>
      <c r="K50" s="13">
        <f t="shared" si="3"/>
        <v>5972</v>
      </c>
      <c r="L50" s="13">
        <f t="shared" si="4"/>
        <v>5972</v>
      </c>
      <c r="M50" s="13">
        <f t="shared" si="5"/>
        <v>5971</v>
      </c>
      <c r="N50" s="27">
        <f t="shared" si="14"/>
        <v>10535</v>
      </c>
      <c r="O50" s="27">
        <f t="shared" si="8"/>
        <v>2634</v>
      </c>
      <c r="P50" s="27">
        <f t="shared" si="9"/>
        <v>2634</v>
      </c>
      <c r="Q50" s="27">
        <f t="shared" si="10"/>
        <v>2634</v>
      </c>
      <c r="R50" s="27">
        <f t="shared" si="11"/>
        <v>2633</v>
      </c>
      <c r="S50" s="32">
        <f t="shared" si="12"/>
        <v>13352</v>
      </c>
      <c r="T50" s="32">
        <f t="shared" si="13"/>
        <v>3338</v>
      </c>
      <c r="U50" s="32">
        <f t="shared" si="13"/>
        <v>3338</v>
      </c>
      <c r="V50" s="32">
        <f t="shared" si="13"/>
        <v>3338</v>
      </c>
      <c r="W50" s="32">
        <f t="shared" si="13"/>
        <v>3338</v>
      </c>
    </row>
    <row r="51" spans="1:23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>
        <v>2738</v>
      </c>
      <c r="I51" s="43">
        <v>640.58342399999992</v>
      </c>
      <c r="J51" s="43">
        <f t="shared" si="7"/>
        <v>685</v>
      </c>
      <c r="K51" s="13">
        <f t="shared" si="3"/>
        <v>685</v>
      </c>
      <c r="L51" s="13">
        <f t="shared" si="4"/>
        <v>685</v>
      </c>
      <c r="M51" s="13">
        <f t="shared" si="5"/>
        <v>683</v>
      </c>
      <c r="N51" s="27">
        <f t="shared" si="14"/>
        <v>2345</v>
      </c>
      <c r="O51" s="27">
        <f t="shared" si="8"/>
        <v>586</v>
      </c>
      <c r="P51" s="27">
        <f t="shared" si="9"/>
        <v>586</v>
      </c>
      <c r="Q51" s="27">
        <f t="shared" si="10"/>
        <v>586</v>
      </c>
      <c r="R51" s="27">
        <f t="shared" si="11"/>
        <v>587</v>
      </c>
      <c r="S51" s="32">
        <f t="shared" si="12"/>
        <v>393</v>
      </c>
      <c r="T51" s="32">
        <f t="shared" si="13"/>
        <v>99</v>
      </c>
      <c r="U51" s="32">
        <f t="shared" si="13"/>
        <v>99</v>
      </c>
      <c r="V51" s="32">
        <f t="shared" si="13"/>
        <v>99</v>
      </c>
      <c r="W51" s="32">
        <f t="shared" si="13"/>
        <v>96</v>
      </c>
    </row>
    <row r="52" spans="1:23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>
        <v>0</v>
      </c>
      <c r="I52" s="43"/>
      <c r="J52" s="43">
        <f t="shared" si="7"/>
        <v>0</v>
      </c>
      <c r="K52" s="13">
        <f t="shared" si="3"/>
        <v>0</v>
      </c>
      <c r="L52" s="13">
        <f t="shared" si="4"/>
        <v>0</v>
      </c>
      <c r="M52" s="13">
        <f t="shared" si="5"/>
        <v>0</v>
      </c>
      <c r="N52" s="27">
        <f t="shared" si="14"/>
        <v>0</v>
      </c>
      <c r="O52" s="27">
        <f t="shared" si="8"/>
        <v>0</v>
      </c>
      <c r="P52" s="27">
        <f t="shared" si="9"/>
        <v>0</v>
      </c>
      <c r="Q52" s="27">
        <f t="shared" si="10"/>
        <v>0</v>
      </c>
      <c r="R52" s="27">
        <f t="shared" si="11"/>
        <v>0</v>
      </c>
      <c r="S52" s="32">
        <f t="shared" si="12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  <c r="W52" s="32">
        <f t="shared" si="13"/>
        <v>0</v>
      </c>
    </row>
    <row r="53" spans="1:23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>
        <v>0</v>
      </c>
      <c r="I53" s="43"/>
      <c r="J53" s="43">
        <f t="shared" si="7"/>
        <v>0</v>
      </c>
      <c r="K53" s="13">
        <f t="shared" si="3"/>
        <v>0</v>
      </c>
      <c r="L53" s="13">
        <f t="shared" si="4"/>
        <v>0</v>
      </c>
      <c r="M53" s="13">
        <f t="shared" si="5"/>
        <v>0</v>
      </c>
      <c r="N53" s="27">
        <f t="shared" si="14"/>
        <v>0</v>
      </c>
      <c r="O53" s="27">
        <f t="shared" si="8"/>
        <v>0</v>
      </c>
      <c r="P53" s="27">
        <f t="shared" si="9"/>
        <v>0</v>
      </c>
      <c r="Q53" s="27">
        <f t="shared" si="10"/>
        <v>0</v>
      </c>
      <c r="R53" s="27">
        <f t="shared" si="11"/>
        <v>0</v>
      </c>
      <c r="S53" s="32">
        <f t="shared" si="12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  <c r="W53" s="32">
        <f t="shared" si="13"/>
        <v>0</v>
      </c>
    </row>
    <row r="54" spans="1:23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/>
      <c r="J54" s="43">
        <f t="shared" si="7"/>
        <v>0</v>
      </c>
      <c r="K54" s="13">
        <f t="shared" si="3"/>
        <v>0</v>
      </c>
      <c r="L54" s="13">
        <f t="shared" si="4"/>
        <v>0</v>
      </c>
      <c r="M54" s="13">
        <f t="shared" si="5"/>
        <v>0</v>
      </c>
      <c r="N54" s="27">
        <f t="shared" si="14"/>
        <v>0</v>
      </c>
      <c r="O54" s="27">
        <f t="shared" si="8"/>
        <v>0</v>
      </c>
      <c r="P54" s="27">
        <f t="shared" si="9"/>
        <v>0</v>
      </c>
      <c r="Q54" s="27">
        <f t="shared" si="10"/>
        <v>0</v>
      </c>
      <c r="R54" s="27">
        <f t="shared" si="11"/>
        <v>0</v>
      </c>
      <c r="S54" s="32">
        <f t="shared" si="12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  <c r="W54" s="32">
        <f t="shared" si="13"/>
        <v>0</v>
      </c>
    </row>
    <row r="55" spans="1:23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/>
      <c r="J55" s="43">
        <f t="shared" si="7"/>
        <v>0</v>
      </c>
      <c r="K55" s="13">
        <f t="shared" si="3"/>
        <v>0</v>
      </c>
      <c r="L55" s="13">
        <f t="shared" si="4"/>
        <v>0</v>
      </c>
      <c r="M55" s="13">
        <f t="shared" si="5"/>
        <v>0</v>
      </c>
      <c r="N55" s="27"/>
      <c r="O55" s="27">
        <f t="shared" si="8"/>
        <v>0</v>
      </c>
      <c r="P55" s="27">
        <f t="shared" si="9"/>
        <v>0</v>
      </c>
      <c r="Q55" s="27">
        <f t="shared" si="10"/>
        <v>0</v>
      </c>
      <c r="R55" s="27">
        <f t="shared" si="11"/>
        <v>0</v>
      </c>
      <c r="S55" s="32">
        <f t="shared" si="12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  <c r="W55" s="32">
        <f t="shared" si="13"/>
        <v>0</v>
      </c>
    </row>
    <row r="56" spans="1:23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/>
      <c r="J56" s="43">
        <f t="shared" si="7"/>
        <v>0</v>
      </c>
      <c r="K56" s="13">
        <f t="shared" si="3"/>
        <v>0</v>
      </c>
      <c r="L56" s="13">
        <f t="shared" si="4"/>
        <v>0</v>
      </c>
      <c r="M56" s="13">
        <f t="shared" si="5"/>
        <v>0</v>
      </c>
      <c r="N56" s="27"/>
      <c r="O56" s="27">
        <f t="shared" si="8"/>
        <v>0</v>
      </c>
      <c r="P56" s="27">
        <f t="shared" si="9"/>
        <v>0</v>
      </c>
      <c r="Q56" s="27">
        <f t="shared" si="10"/>
        <v>0</v>
      </c>
      <c r="R56" s="27">
        <f t="shared" si="11"/>
        <v>0</v>
      </c>
      <c r="S56" s="32">
        <f t="shared" si="12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  <c r="W56" s="32">
        <f t="shared" si="13"/>
        <v>0</v>
      </c>
    </row>
    <row r="57" spans="1:23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/>
      <c r="J57" s="43">
        <f t="shared" si="7"/>
        <v>0</v>
      </c>
      <c r="K57" s="13">
        <f t="shared" si="3"/>
        <v>0</v>
      </c>
      <c r="L57" s="13">
        <f t="shared" si="4"/>
        <v>0</v>
      </c>
      <c r="M57" s="13">
        <f t="shared" si="5"/>
        <v>0</v>
      </c>
      <c r="N57" s="27"/>
      <c r="O57" s="27">
        <f t="shared" si="8"/>
        <v>0</v>
      </c>
      <c r="P57" s="27">
        <f t="shared" si="9"/>
        <v>0</v>
      </c>
      <c r="Q57" s="27">
        <f t="shared" si="10"/>
        <v>0</v>
      </c>
      <c r="R57" s="27">
        <f t="shared" si="11"/>
        <v>0</v>
      </c>
      <c r="S57" s="32">
        <f t="shared" si="12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  <c r="W57" s="32">
        <f t="shared" si="13"/>
        <v>0</v>
      </c>
    </row>
    <row r="58" spans="1:23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>
        <v>0</v>
      </c>
      <c r="I58" s="43"/>
      <c r="J58" s="43">
        <f t="shared" si="7"/>
        <v>0</v>
      </c>
      <c r="K58" s="13">
        <f t="shared" si="3"/>
        <v>0</v>
      </c>
      <c r="L58" s="13">
        <f t="shared" si="4"/>
        <v>0</v>
      </c>
      <c r="M58" s="13">
        <f t="shared" si="5"/>
        <v>0</v>
      </c>
      <c r="N58" s="27">
        <f>ROUND(H58*E58,0)</f>
        <v>0</v>
      </c>
      <c r="O58" s="27">
        <f t="shared" si="8"/>
        <v>0</v>
      </c>
      <c r="P58" s="27">
        <f t="shared" si="9"/>
        <v>0</v>
      </c>
      <c r="Q58" s="27">
        <f t="shared" si="10"/>
        <v>0</v>
      </c>
      <c r="R58" s="27">
        <f t="shared" si="11"/>
        <v>0</v>
      </c>
      <c r="S58" s="32">
        <f t="shared" si="12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  <c r="W58" s="32">
        <f t="shared" si="13"/>
        <v>0</v>
      </c>
    </row>
    <row r="59" spans="1:23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/>
      <c r="J59" s="43">
        <f t="shared" si="7"/>
        <v>0</v>
      </c>
      <c r="K59" s="13">
        <f t="shared" si="3"/>
        <v>0</v>
      </c>
      <c r="L59" s="13">
        <f t="shared" si="4"/>
        <v>0</v>
      </c>
      <c r="M59" s="13">
        <f t="shared" si="5"/>
        <v>0</v>
      </c>
      <c r="N59" s="27"/>
      <c r="O59" s="27">
        <f t="shared" si="8"/>
        <v>0</v>
      </c>
      <c r="P59" s="27">
        <f t="shared" si="9"/>
        <v>0</v>
      </c>
      <c r="Q59" s="27">
        <f t="shared" si="10"/>
        <v>0</v>
      </c>
      <c r="R59" s="27">
        <f t="shared" si="11"/>
        <v>0</v>
      </c>
      <c r="S59" s="32">
        <f t="shared" si="12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  <c r="W59" s="32">
        <f t="shared" si="13"/>
        <v>0</v>
      </c>
    </row>
    <row r="60" spans="1:23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/>
      <c r="J60" s="43">
        <f t="shared" si="7"/>
        <v>0</v>
      </c>
      <c r="K60" s="13">
        <f t="shared" si="3"/>
        <v>0</v>
      </c>
      <c r="L60" s="13">
        <f t="shared" si="4"/>
        <v>0</v>
      </c>
      <c r="M60" s="13">
        <f t="shared" si="5"/>
        <v>0</v>
      </c>
      <c r="N60" s="27"/>
      <c r="O60" s="27">
        <f t="shared" si="8"/>
        <v>0</v>
      </c>
      <c r="P60" s="27">
        <f t="shared" si="9"/>
        <v>0</v>
      </c>
      <c r="Q60" s="27">
        <f t="shared" si="10"/>
        <v>0</v>
      </c>
      <c r="R60" s="27">
        <f t="shared" si="11"/>
        <v>0</v>
      </c>
      <c r="S60" s="32">
        <f t="shared" si="12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  <c r="W60" s="32">
        <f t="shared" si="13"/>
        <v>0</v>
      </c>
    </row>
    <row r="61" spans="1:23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/>
      <c r="J61" s="43">
        <f t="shared" si="7"/>
        <v>0</v>
      </c>
      <c r="K61" s="13">
        <f t="shared" si="3"/>
        <v>0</v>
      </c>
      <c r="L61" s="13">
        <f t="shared" si="4"/>
        <v>0</v>
      </c>
      <c r="M61" s="13">
        <f t="shared" si="5"/>
        <v>0</v>
      </c>
      <c r="N61" s="27"/>
      <c r="O61" s="27">
        <f t="shared" si="8"/>
        <v>0</v>
      </c>
      <c r="P61" s="27">
        <f t="shared" si="9"/>
        <v>0</v>
      </c>
      <c r="Q61" s="27">
        <f t="shared" si="10"/>
        <v>0</v>
      </c>
      <c r="R61" s="27">
        <f t="shared" si="11"/>
        <v>0</v>
      </c>
      <c r="S61" s="32">
        <f t="shared" si="12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  <c r="W61" s="32">
        <f t="shared" si="13"/>
        <v>0</v>
      </c>
    </row>
    <row r="62" spans="1:23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>
        <v>0</v>
      </c>
      <c r="I62" s="43"/>
      <c r="J62" s="43">
        <f t="shared" si="7"/>
        <v>0</v>
      </c>
      <c r="K62" s="13">
        <f t="shared" si="3"/>
        <v>0</v>
      </c>
      <c r="L62" s="13">
        <f t="shared" si="4"/>
        <v>0</v>
      </c>
      <c r="M62" s="13">
        <f t="shared" si="5"/>
        <v>0</v>
      </c>
      <c r="N62" s="27">
        <f>ROUND(H62*E62,0)</f>
        <v>0</v>
      </c>
      <c r="O62" s="27">
        <f t="shared" si="8"/>
        <v>0</v>
      </c>
      <c r="P62" s="27">
        <f t="shared" si="9"/>
        <v>0</v>
      </c>
      <c r="Q62" s="27">
        <f t="shared" si="10"/>
        <v>0</v>
      </c>
      <c r="R62" s="27">
        <f t="shared" si="11"/>
        <v>0</v>
      </c>
      <c r="S62" s="32">
        <f t="shared" si="12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  <c r="W62" s="32">
        <f t="shared" si="13"/>
        <v>0</v>
      </c>
    </row>
    <row r="63" spans="1:23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/>
      <c r="J63" s="43">
        <f t="shared" si="7"/>
        <v>0</v>
      </c>
      <c r="K63" s="13">
        <f t="shared" si="3"/>
        <v>0</v>
      </c>
      <c r="L63" s="13">
        <f t="shared" si="4"/>
        <v>0</v>
      </c>
      <c r="M63" s="13">
        <f t="shared" si="5"/>
        <v>0</v>
      </c>
      <c r="N63" s="27"/>
      <c r="O63" s="27">
        <f t="shared" si="8"/>
        <v>0</v>
      </c>
      <c r="P63" s="27">
        <f t="shared" si="9"/>
        <v>0</v>
      </c>
      <c r="Q63" s="27">
        <f t="shared" si="10"/>
        <v>0</v>
      </c>
      <c r="R63" s="27">
        <f t="shared" si="11"/>
        <v>0</v>
      </c>
      <c r="S63" s="32">
        <f t="shared" si="12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  <c r="W63" s="32">
        <f t="shared" si="13"/>
        <v>0</v>
      </c>
    </row>
    <row r="64" spans="1:23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/>
      <c r="J64" s="43">
        <f t="shared" si="7"/>
        <v>0</v>
      </c>
      <c r="K64" s="13">
        <f t="shared" si="3"/>
        <v>0</v>
      </c>
      <c r="L64" s="13">
        <f t="shared" si="4"/>
        <v>0</v>
      </c>
      <c r="M64" s="13">
        <f t="shared" si="5"/>
        <v>0</v>
      </c>
      <c r="N64" s="27">
        <f>ROUND(H64*E64,0)</f>
        <v>0</v>
      </c>
      <c r="O64" s="27">
        <f t="shared" si="8"/>
        <v>0</v>
      </c>
      <c r="P64" s="27">
        <f t="shared" si="9"/>
        <v>0</v>
      </c>
      <c r="Q64" s="27">
        <f t="shared" si="10"/>
        <v>0</v>
      </c>
      <c r="R64" s="27">
        <f t="shared" si="11"/>
        <v>0</v>
      </c>
      <c r="S64" s="32">
        <f t="shared" si="12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  <c r="W64" s="32">
        <f t="shared" si="13"/>
        <v>0</v>
      </c>
    </row>
    <row r="65" spans="1:23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>
        <v>0</v>
      </c>
      <c r="I65" s="43"/>
      <c r="J65" s="43">
        <f t="shared" si="7"/>
        <v>0</v>
      </c>
      <c r="K65" s="13">
        <f t="shared" si="3"/>
        <v>0</v>
      </c>
      <c r="L65" s="13">
        <f t="shared" si="4"/>
        <v>0</v>
      </c>
      <c r="M65" s="13">
        <f t="shared" si="5"/>
        <v>0</v>
      </c>
      <c r="N65" s="27">
        <f>ROUND(H65*E65,0)</f>
        <v>0</v>
      </c>
      <c r="O65" s="27">
        <f t="shared" si="8"/>
        <v>0</v>
      </c>
      <c r="P65" s="27">
        <f t="shared" si="9"/>
        <v>0</v>
      </c>
      <c r="Q65" s="27">
        <f t="shared" si="10"/>
        <v>0</v>
      </c>
      <c r="R65" s="27">
        <f t="shared" si="11"/>
        <v>0</v>
      </c>
      <c r="S65" s="32">
        <f t="shared" si="12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  <c r="W65" s="32">
        <f t="shared" si="13"/>
        <v>0</v>
      </c>
    </row>
    <row r="66" spans="1:23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>
        <v>0</v>
      </c>
      <c r="I66" s="43"/>
      <c r="J66" s="43">
        <f t="shared" si="7"/>
        <v>0</v>
      </c>
      <c r="K66" s="13">
        <f t="shared" si="3"/>
        <v>0</v>
      </c>
      <c r="L66" s="13">
        <f t="shared" si="4"/>
        <v>0</v>
      </c>
      <c r="M66" s="13">
        <f t="shared" si="5"/>
        <v>0</v>
      </c>
      <c r="N66" s="27">
        <f>ROUND(H66*E66,0)</f>
        <v>0</v>
      </c>
      <c r="O66" s="27">
        <f t="shared" si="8"/>
        <v>0</v>
      </c>
      <c r="P66" s="27">
        <f t="shared" si="9"/>
        <v>0</v>
      </c>
      <c r="Q66" s="27">
        <f t="shared" si="10"/>
        <v>0</v>
      </c>
      <c r="R66" s="27">
        <f t="shared" si="11"/>
        <v>0</v>
      </c>
      <c r="S66" s="32">
        <f t="shared" si="12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  <c r="W66" s="32">
        <f t="shared" si="13"/>
        <v>0</v>
      </c>
    </row>
    <row r="67" spans="1:23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>
        <v>0</v>
      </c>
      <c r="I67" s="43"/>
      <c r="J67" s="43">
        <f t="shared" si="7"/>
        <v>0</v>
      </c>
      <c r="K67" s="13">
        <f t="shared" si="3"/>
        <v>0</v>
      </c>
      <c r="L67" s="13">
        <f t="shared" si="4"/>
        <v>0</v>
      </c>
      <c r="M67" s="13">
        <f t="shared" si="5"/>
        <v>0</v>
      </c>
      <c r="N67" s="27">
        <f>ROUND(H67*E67,0)</f>
        <v>0</v>
      </c>
      <c r="O67" s="27">
        <f t="shared" si="8"/>
        <v>0</v>
      </c>
      <c r="P67" s="27">
        <f t="shared" si="9"/>
        <v>0</v>
      </c>
      <c r="Q67" s="27">
        <f t="shared" si="10"/>
        <v>0</v>
      </c>
      <c r="R67" s="27">
        <f t="shared" si="11"/>
        <v>0</v>
      </c>
      <c r="S67" s="32">
        <f t="shared" si="12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  <c r="W67" s="32">
        <f t="shared" si="13"/>
        <v>0</v>
      </c>
    </row>
    <row r="68" spans="1:23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/>
      <c r="J68" s="43">
        <f t="shared" si="7"/>
        <v>0</v>
      </c>
      <c r="K68" s="13">
        <f t="shared" si="3"/>
        <v>0</v>
      </c>
      <c r="L68" s="13">
        <f t="shared" si="4"/>
        <v>0</v>
      </c>
      <c r="M68" s="13">
        <f t="shared" si="5"/>
        <v>0</v>
      </c>
      <c r="N68" s="27"/>
      <c r="O68" s="27">
        <f t="shared" si="8"/>
        <v>0</v>
      </c>
      <c r="P68" s="27">
        <f t="shared" si="9"/>
        <v>0</v>
      </c>
      <c r="Q68" s="27">
        <f t="shared" si="10"/>
        <v>0</v>
      </c>
      <c r="R68" s="27">
        <f t="shared" si="11"/>
        <v>0</v>
      </c>
      <c r="S68" s="32">
        <f t="shared" si="12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  <c r="W68" s="32">
        <f t="shared" si="13"/>
        <v>0</v>
      </c>
    </row>
    <row r="69" spans="1:23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/>
      <c r="J69" s="43">
        <f t="shared" si="7"/>
        <v>0</v>
      </c>
      <c r="K69" s="13">
        <f t="shared" si="3"/>
        <v>0</v>
      </c>
      <c r="L69" s="13">
        <f t="shared" si="4"/>
        <v>0</v>
      </c>
      <c r="M69" s="13">
        <f t="shared" si="5"/>
        <v>0</v>
      </c>
      <c r="N69" s="27">
        <f t="shared" ref="N69:N80" si="16">ROUND(H69*E69,0)</f>
        <v>0</v>
      </c>
      <c r="O69" s="27">
        <f t="shared" si="8"/>
        <v>0</v>
      </c>
      <c r="P69" s="27">
        <f t="shared" si="9"/>
        <v>0</v>
      </c>
      <c r="Q69" s="27">
        <f t="shared" si="10"/>
        <v>0</v>
      </c>
      <c r="R69" s="27">
        <f t="shared" si="11"/>
        <v>0</v>
      </c>
      <c r="S69" s="32">
        <f t="shared" si="12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  <c r="W69" s="32">
        <f t="shared" si="13"/>
        <v>0</v>
      </c>
    </row>
    <row r="70" spans="1:23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/>
      <c r="J70" s="43">
        <f t="shared" si="7"/>
        <v>0</v>
      </c>
      <c r="K70" s="13">
        <f t="shared" si="3"/>
        <v>0</v>
      </c>
      <c r="L70" s="13">
        <f t="shared" si="4"/>
        <v>0</v>
      </c>
      <c r="M70" s="13">
        <f t="shared" si="5"/>
        <v>0</v>
      </c>
      <c r="N70" s="27">
        <f t="shared" si="16"/>
        <v>0</v>
      </c>
      <c r="O70" s="27">
        <f t="shared" si="8"/>
        <v>0</v>
      </c>
      <c r="P70" s="27">
        <f t="shared" si="9"/>
        <v>0</v>
      </c>
      <c r="Q70" s="27">
        <f t="shared" si="10"/>
        <v>0</v>
      </c>
      <c r="R70" s="27">
        <f t="shared" si="11"/>
        <v>0</v>
      </c>
      <c r="S70" s="32">
        <f t="shared" si="12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  <c r="W70" s="32">
        <f t="shared" si="13"/>
        <v>0</v>
      </c>
    </row>
    <row r="71" spans="1:23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/>
      <c r="J71" s="43">
        <f t="shared" si="7"/>
        <v>0</v>
      </c>
      <c r="K71" s="13">
        <f t="shared" ref="K71:K80" si="17">J71</f>
        <v>0</v>
      </c>
      <c r="L71" s="13">
        <f t="shared" ref="L71:L80" si="18">J71</f>
        <v>0</v>
      </c>
      <c r="M71" s="13">
        <f t="shared" ref="M71:M80" si="19">H71-J71-K71-L71</f>
        <v>0</v>
      </c>
      <c r="N71" s="27">
        <f t="shared" si="16"/>
        <v>0</v>
      </c>
      <c r="O71" s="27">
        <f t="shared" si="8"/>
        <v>0</v>
      </c>
      <c r="P71" s="27">
        <f t="shared" si="9"/>
        <v>0</v>
      </c>
      <c r="Q71" s="27">
        <f t="shared" si="10"/>
        <v>0</v>
      </c>
      <c r="R71" s="27">
        <f t="shared" si="11"/>
        <v>0</v>
      </c>
      <c r="S71" s="32">
        <f t="shared" si="12"/>
        <v>0</v>
      </c>
      <c r="T71" s="32">
        <f t="shared" ref="T71:W79" si="20">J71-O71</f>
        <v>0</v>
      </c>
      <c r="U71" s="32">
        <f t="shared" si="20"/>
        <v>0</v>
      </c>
      <c r="V71" s="32">
        <f t="shared" si="20"/>
        <v>0</v>
      </c>
      <c r="W71" s="32">
        <f t="shared" si="20"/>
        <v>0</v>
      </c>
    </row>
    <row r="72" spans="1:23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/>
      <c r="J72" s="43">
        <f t="shared" ref="J72:J80" si="21">ROUND(H72/4,0)</f>
        <v>0</v>
      </c>
      <c r="K72" s="13">
        <f t="shared" si="17"/>
        <v>0</v>
      </c>
      <c r="L72" s="13">
        <f t="shared" si="18"/>
        <v>0</v>
      </c>
      <c r="M72" s="13">
        <f t="shared" si="19"/>
        <v>0</v>
      </c>
      <c r="N72" s="27">
        <f t="shared" si="16"/>
        <v>0</v>
      </c>
      <c r="O72" s="27">
        <f t="shared" ref="O72:O80" si="22">ROUND(N72/4,0)</f>
        <v>0</v>
      </c>
      <c r="P72" s="27">
        <f t="shared" ref="P72:P80" si="23">O72</f>
        <v>0</v>
      </c>
      <c r="Q72" s="27">
        <f t="shared" ref="Q72:Q80" si="24">O72</f>
        <v>0</v>
      </c>
      <c r="R72" s="27">
        <f t="shared" ref="R72:R80" si="25">N72-O72-P72-Q72</f>
        <v>0</v>
      </c>
      <c r="S72" s="32">
        <f t="shared" ref="S72:S79" si="26">T72+U72+V72+W72</f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  <c r="W72" s="32">
        <f t="shared" si="20"/>
        <v>0</v>
      </c>
    </row>
    <row r="73" spans="1:23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/>
      <c r="J73" s="43">
        <f t="shared" si="21"/>
        <v>0</v>
      </c>
      <c r="K73" s="13">
        <f t="shared" si="17"/>
        <v>0</v>
      </c>
      <c r="L73" s="13">
        <f t="shared" si="18"/>
        <v>0</v>
      </c>
      <c r="M73" s="13">
        <f t="shared" si="19"/>
        <v>0</v>
      </c>
      <c r="N73" s="27">
        <f t="shared" si="16"/>
        <v>0</v>
      </c>
      <c r="O73" s="27">
        <f t="shared" si="22"/>
        <v>0</v>
      </c>
      <c r="P73" s="27">
        <f t="shared" si="23"/>
        <v>0</v>
      </c>
      <c r="Q73" s="27">
        <f t="shared" si="24"/>
        <v>0</v>
      </c>
      <c r="R73" s="27">
        <f t="shared" si="25"/>
        <v>0</v>
      </c>
      <c r="S73" s="32">
        <f t="shared" si="26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  <c r="W73" s="32">
        <f t="shared" si="20"/>
        <v>0</v>
      </c>
    </row>
    <row r="74" spans="1:23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/>
      <c r="J74" s="43">
        <f t="shared" si="21"/>
        <v>0</v>
      </c>
      <c r="K74" s="13">
        <f t="shared" si="17"/>
        <v>0</v>
      </c>
      <c r="L74" s="13">
        <f t="shared" si="18"/>
        <v>0</v>
      </c>
      <c r="M74" s="13">
        <f t="shared" si="19"/>
        <v>0</v>
      </c>
      <c r="N74" s="27">
        <f t="shared" si="16"/>
        <v>0</v>
      </c>
      <c r="O74" s="27">
        <f t="shared" si="22"/>
        <v>0</v>
      </c>
      <c r="P74" s="27">
        <f t="shared" si="23"/>
        <v>0</v>
      </c>
      <c r="Q74" s="27">
        <f t="shared" si="24"/>
        <v>0</v>
      </c>
      <c r="R74" s="27">
        <f t="shared" si="25"/>
        <v>0</v>
      </c>
      <c r="S74" s="32">
        <f t="shared" si="26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  <c r="W74" s="32">
        <f t="shared" si="20"/>
        <v>0</v>
      </c>
    </row>
    <row r="75" spans="1:23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/>
      <c r="J75" s="43">
        <f t="shared" si="21"/>
        <v>0</v>
      </c>
      <c r="K75" s="13">
        <f t="shared" si="17"/>
        <v>0</v>
      </c>
      <c r="L75" s="13">
        <f t="shared" si="18"/>
        <v>0</v>
      </c>
      <c r="M75" s="13">
        <f t="shared" si="19"/>
        <v>0</v>
      </c>
      <c r="N75" s="27">
        <f t="shared" si="16"/>
        <v>0</v>
      </c>
      <c r="O75" s="27">
        <f t="shared" si="22"/>
        <v>0</v>
      </c>
      <c r="P75" s="27">
        <f t="shared" si="23"/>
        <v>0</v>
      </c>
      <c r="Q75" s="27">
        <f t="shared" si="24"/>
        <v>0</v>
      </c>
      <c r="R75" s="27">
        <f t="shared" si="25"/>
        <v>0</v>
      </c>
      <c r="S75" s="32">
        <f t="shared" si="26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  <c r="W75" s="32">
        <f t="shared" si="20"/>
        <v>0</v>
      </c>
    </row>
    <row r="76" spans="1:23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/>
      <c r="J76" s="43">
        <f t="shared" si="21"/>
        <v>0</v>
      </c>
      <c r="K76" s="13">
        <f t="shared" si="17"/>
        <v>0</v>
      </c>
      <c r="L76" s="13">
        <f t="shared" si="18"/>
        <v>0</v>
      </c>
      <c r="M76" s="13">
        <f t="shared" si="19"/>
        <v>0</v>
      </c>
      <c r="N76" s="27">
        <f t="shared" si="16"/>
        <v>0</v>
      </c>
      <c r="O76" s="27">
        <f t="shared" si="22"/>
        <v>0</v>
      </c>
      <c r="P76" s="27">
        <f t="shared" si="23"/>
        <v>0</v>
      </c>
      <c r="Q76" s="27">
        <f t="shared" si="24"/>
        <v>0</v>
      </c>
      <c r="R76" s="27">
        <f t="shared" si="25"/>
        <v>0</v>
      </c>
      <c r="S76" s="32">
        <f t="shared" si="26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  <c r="W76" s="32">
        <f t="shared" si="20"/>
        <v>0</v>
      </c>
    </row>
    <row r="77" spans="1:23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/>
      <c r="J77" s="43">
        <f t="shared" si="21"/>
        <v>0</v>
      </c>
      <c r="K77" s="13">
        <f t="shared" si="17"/>
        <v>0</v>
      </c>
      <c r="L77" s="13">
        <f t="shared" si="18"/>
        <v>0</v>
      </c>
      <c r="M77" s="13">
        <f t="shared" si="19"/>
        <v>0</v>
      </c>
      <c r="N77" s="27">
        <f t="shared" si="16"/>
        <v>0</v>
      </c>
      <c r="O77" s="27">
        <f t="shared" si="22"/>
        <v>0</v>
      </c>
      <c r="P77" s="27">
        <f t="shared" si="23"/>
        <v>0</v>
      </c>
      <c r="Q77" s="27">
        <f t="shared" si="24"/>
        <v>0</v>
      </c>
      <c r="R77" s="27">
        <f t="shared" si="25"/>
        <v>0</v>
      </c>
      <c r="S77" s="32">
        <f t="shared" si="26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  <c r="W77" s="32">
        <f t="shared" si="20"/>
        <v>0</v>
      </c>
    </row>
    <row r="78" spans="1:23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/>
      <c r="J78" s="43">
        <f t="shared" si="21"/>
        <v>0</v>
      </c>
      <c r="K78" s="13">
        <f t="shared" si="17"/>
        <v>0</v>
      </c>
      <c r="L78" s="13">
        <f t="shared" si="18"/>
        <v>0</v>
      </c>
      <c r="M78" s="13">
        <f t="shared" si="19"/>
        <v>0</v>
      </c>
      <c r="N78" s="27">
        <f t="shared" si="16"/>
        <v>0</v>
      </c>
      <c r="O78" s="27">
        <f t="shared" si="22"/>
        <v>0</v>
      </c>
      <c r="P78" s="27">
        <f t="shared" si="23"/>
        <v>0</v>
      </c>
      <c r="Q78" s="27">
        <f t="shared" si="24"/>
        <v>0</v>
      </c>
      <c r="R78" s="27">
        <f t="shared" si="25"/>
        <v>0</v>
      </c>
      <c r="S78" s="32">
        <f t="shared" si="26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  <c r="W78" s="32">
        <f t="shared" si="20"/>
        <v>0</v>
      </c>
    </row>
    <row r="79" spans="1:23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/>
      <c r="J79" s="43">
        <f t="shared" si="21"/>
        <v>0</v>
      </c>
      <c r="K79" s="13">
        <f t="shared" si="17"/>
        <v>0</v>
      </c>
      <c r="L79" s="13">
        <f t="shared" si="18"/>
        <v>0</v>
      </c>
      <c r="M79" s="13">
        <f t="shared" si="19"/>
        <v>0</v>
      </c>
      <c r="N79" s="27">
        <f t="shared" si="16"/>
        <v>0</v>
      </c>
      <c r="O79" s="27">
        <f t="shared" si="22"/>
        <v>0</v>
      </c>
      <c r="P79" s="27">
        <f t="shared" si="23"/>
        <v>0</v>
      </c>
      <c r="Q79" s="27">
        <f t="shared" si="24"/>
        <v>0</v>
      </c>
      <c r="R79" s="27">
        <f t="shared" si="25"/>
        <v>0</v>
      </c>
      <c r="S79" s="32">
        <f t="shared" si="26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  <c r="W79" s="32">
        <f t="shared" si="20"/>
        <v>0</v>
      </c>
    </row>
    <row r="80" spans="1:23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>
        <v>0</v>
      </c>
      <c r="I80" s="43"/>
      <c r="J80" s="43">
        <f t="shared" si="21"/>
        <v>0</v>
      </c>
      <c r="K80" s="13">
        <f t="shared" si="17"/>
        <v>0</v>
      </c>
      <c r="L80" s="13">
        <f t="shared" si="18"/>
        <v>0</v>
      </c>
      <c r="M80" s="13">
        <f t="shared" si="19"/>
        <v>0</v>
      </c>
      <c r="N80" s="27">
        <f t="shared" si="16"/>
        <v>0</v>
      </c>
      <c r="O80" s="27">
        <f t="shared" si="22"/>
        <v>0</v>
      </c>
      <c r="P80" s="27">
        <f t="shared" si="23"/>
        <v>0</v>
      </c>
      <c r="Q80" s="27">
        <f t="shared" si="24"/>
        <v>0</v>
      </c>
      <c r="R80" s="27">
        <f t="shared" si="25"/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</row>
    <row r="81" spans="1:23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W81" si="29">SUM(G7:G80)</f>
        <v>822585</v>
      </c>
      <c r="H81" s="54">
        <f t="shared" si="29"/>
        <v>216340</v>
      </c>
      <c r="I81" s="54">
        <f t="shared" si="29"/>
        <v>49214.718783999997</v>
      </c>
      <c r="J81" s="54">
        <f t="shared" si="29"/>
        <v>54089</v>
      </c>
      <c r="K81" s="8">
        <f t="shared" si="29"/>
        <v>54089</v>
      </c>
      <c r="L81" s="8">
        <f t="shared" si="29"/>
        <v>54089</v>
      </c>
      <c r="M81" s="8">
        <f t="shared" si="29"/>
        <v>54073</v>
      </c>
      <c r="N81" s="8">
        <f t="shared" si="29"/>
        <v>109995</v>
      </c>
      <c r="O81" s="8">
        <f t="shared" si="29"/>
        <v>27504</v>
      </c>
      <c r="P81" s="8">
        <f t="shared" si="29"/>
        <v>27504</v>
      </c>
      <c r="Q81" s="8">
        <f t="shared" si="29"/>
        <v>27504</v>
      </c>
      <c r="R81" s="8">
        <f t="shared" si="29"/>
        <v>27483</v>
      </c>
      <c r="S81" s="8">
        <f t="shared" si="29"/>
        <v>106345</v>
      </c>
      <c r="T81" s="8">
        <f t="shared" si="29"/>
        <v>26585</v>
      </c>
      <c r="U81" s="8">
        <f t="shared" si="29"/>
        <v>26585</v>
      </c>
      <c r="V81" s="8">
        <f t="shared" si="29"/>
        <v>26585</v>
      </c>
      <c r="W81" s="8">
        <f t="shared" si="29"/>
        <v>26590</v>
      </c>
    </row>
    <row r="82" spans="1:23" x14ac:dyDescent="0.2">
      <c r="H82" s="57"/>
      <c r="I82" s="57"/>
      <c r="S82" s="10"/>
    </row>
    <row r="83" spans="1:23" x14ac:dyDescent="0.2">
      <c r="C83" s="75"/>
      <c r="D83" s="75"/>
      <c r="E83" s="75"/>
      <c r="F83" s="75"/>
      <c r="H83" s="57"/>
      <c r="I83" s="57"/>
    </row>
    <row r="87" spans="1:23" ht="10.5" customHeight="1" x14ac:dyDescent="0.2"/>
  </sheetData>
  <autoFilter ref="A6:W6">
    <sortState ref="A9:W85">
      <sortCondition ref="A6"/>
    </sortState>
  </autoFilter>
  <mergeCells count="19"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V2" sqref="V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265</v>
      </c>
    </row>
    <row r="3" spans="1:22" ht="15.75" x14ac:dyDescent="0.25">
      <c r="B3" s="20" t="s">
        <v>261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143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143</v>
      </c>
      <c r="N5" s="136" t="s">
        <v>65</v>
      </c>
      <c r="O5" s="137"/>
      <c r="P5" s="137"/>
      <c r="Q5" s="138"/>
      <c r="R5" s="146" t="s">
        <v>143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>
        <v>2007</v>
      </c>
      <c r="I7" s="43">
        <f>ROUND(H7/4,0)</f>
        <v>502</v>
      </c>
      <c r="J7" s="13">
        <f t="shared" ref="J7:J70" si="3">I7</f>
        <v>502</v>
      </c>
      <c r="K7" s="13">
        <f t="shared" ref="K7:K70" si="4">I7</f>
        <v>502</v>
      </c>
      <c r="L7" s="13">
        <f t="shared" ref="L7:L70" si="5">H7-I7-J7-K7</f>
        <v>501</v>
      </c>
      <c r="M7" s="27">
        <f t="shared" ref="M7:M39" si="6">ROUND(H7*E7,0)</f>
        <v>53</v>
      </c>
      <c r="N7" s="32">
        <f>ROUND(M7/4,0)</f>
        <v>13</v>
      </c>
      <c r="O7" s="32">
        <f>N7</f>
        <v>13</v>
      </c>
      <c r="P7" s="32">
        <f>N7</f>
        <v>13</v>
      </c>
      <c r="Q7" s="32">
        <f>M7-N7-O7-P7</f>
        <v>14</v>
      </c>
      <c r="R7" s="32">
        <f>S7+T7+U7+V7</f>
        <v>1954</v>
      </c>
      <c r="S7" s="32">
        <f>I7-N7</f>
        <v>489</v>
      </c>
      <c r="T7" s="32">
        <f>J7-O7</f>
        <v>489</v>
      </c>
      <c r="U7" s="32">
        <f>K7-P7</f>
        <v>489</v>
      </c>
      <c r="V7" s="32">
        <f>L7-Q7</f>
        <v>487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>
        <v>4113</v>
      </c>
      <c r="I8" s="43">
        <f t="shared" ref="I8:I71" si="7">ROUND(H8/4,0)</f>
        <v>1028</v>
      </c>
      <c r="J8" s="13">
        <f t="shared" si="3"/>
        <v>1028</v>
      </c>
      <c r="K8" s="13">
        <f t="shared" si="4"/>
        <v>1028</v>
      </c>
      <c r="L8" s="13">
        <f t="shared" si="5"/>
        <v>1029</v>
      </c>
      <c r="M8" s="27">
        <f t="shared" si="6"/>
        <v>299</v>
      </c>
      <c r="N8" s="32">
        <f t="shared" ref="N8:N71" si="8">ROUND(M8/4,0)</f>
        <v>75</v>
      </c>
      <c r="O8" s="32">
        <f t="shared" ref="O8:O71" si="9">N8</f>
        <v>75</v>
      </c>
      <c r="P8" s="32">
        <f t="shared" ref="P8:P71" si="10">N8</f>
        <v>75</v>
      </c>
      <c r="Q8" s="32">
        <f t="shared" ref="Q8:Q71" si="11">M8-N8-O8-P8</f>
        <v>74</v>
      </c>
      <c r="R8" s="32">
        <f t="shared" ref="R8:R71" si="12">S8+T8+U8+V8</f>
        <v>3814</v>
      </c>
      <c r="S8" s="32">
        <f t="shared" ref="S8:V70" si="13">I8-N8</f>
        <v>953</v>
      </c>
      <c r="T8" s="32">
        <f t="shared" si="13"/>
        <v>953</v>
      </c>
      <c r="U8" s="32">
        <f t="shared" si="13"/>
        <v>953</v>
      </c>
      <c r="V8" s="32">
        <f t="shared" si="13"/>
        <v>955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>
        <v>5703</v>
      </c>
      <c r="I9" s="43">
        <f t="shared" si="7"/>
        <v>1426</v>
      </c>
      <c r="J9" s="13">
        <f t="shared" si="3"/>
        <v>1426</v>
      </c>
      <c r="K9" s="13">
        <f t="shared" si="4"/>
        <v>1426</v>
      </c>
      <c r="L9" s="13">
        <f t="shared" si="5"/>
        <v>1425</v>
      </c>
      <c r="M9" s="27">
        <f t="shared" si="6"/>
        <v>5549</v>
      </c>
      <c r="N9" s="32">
        <f t="shared" si="8"/>
        <v>1387</v>
      </c>
      <c r="O9" s="32">
        <f t="shared" si="9"/>
        <v>1387</v>
      </c>
      <c r="P9" s="32">
        <f t="shared" si="10"/>
        <v>1387</v>
      </c>
      <c r="Q9" s="32">
        <f t="shared" si="11"/>
        <v>1388</v>
      </c>
      <c r="R9" s="32">
        <f t="shared" si="12"/>
        <v>154</v>
      </c>
      <c r="S9" s="32">
        <f t="shared" si="13"/>
        <v>39</v>
      </c>
      <c r="T9" s="32">
        <f t="shared" si="13"/>
        <v>39</v>
      </c>
      <c r="U9" s="32">
        <f t="shared" si="13"/>
        <v>39</v>
      </c>
      <c r="V9" s="32">
        <f t="shared" si="13"/>
        <v>37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>
        <v>3233</v>
      </c>
      <c r="I10" s="43">
        <f t="shared" si="7"/>
        <v>808</v>
      </c>
      <c r="J10" s="13">
        <f t="shared" si="3"/>
        <v>808</v>
      </c>
      <c r="K10" s="13">
        <f t="shared" si="4"/>
        <v>808</v>
      </c>
      <c r="L10" s="13">
        <f t="shared" si="5"/>
        <v>809</v>
      </c>
      <c r="M10" s="27">
        <f t="shared" si="6"/>
        <v>358</v>
      </c>
      <c r="N10" s="32">
        <f t="shared" si="8"/>
        <v>90</v>
      </c>
      <c r="O10" s="32">
        <f t="shared" si="9"/>
        <v>90</v>
      </c>
      <c r="P10" s="32">
        <f t="shared" si="10"/>
        <v>90</v>
      </c>
      <c r="Q10" s="32">
        <f t="shared" si="11"/>
        <v>88</v>
      </c>
      <c r="R10" s="32">
        <f t="shared" si="12"/>
        <v>2875</v>
      </c>
      <c r="S10" s="32">
        <f t="shared" si="13"/>
        <v>718</v>
      </c>
      <c r="T10" s="32">
        <f t="shared" si="13"/>
        <v>718</v>
      </c>
      <c r="U10" s="32">
        <f t="shared" si="13"/>
        <v>718</v>
      </c>
      <c r="V10" s="32">
        <f t="shared" si="13"/>
        <v>721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>
        <v>5905</v>
      </c>
      <c r="I11" s="43">
        <f t="shared" si="7"/>
        <v>1476</v>
      </c>
      <c r="J11" s="13">
        <f t="shared" si="3"/>
        <v>1476</v>
      </c>
      <c r="K11" s="13">
        <f t="shared" si="4"/>
        <v>1476</v>
      </c>
      <c r="L11" s="13">
        <f t="shared" si="5"/>
        <v>1477</v>
      </c>
      <c r="M11" s="27">
        <f t="shared" si="6"/>
        <v>964</v>
      </c>
      <c r="N11" s="32">
        <f t="shared" si="8"/>
        <v>241</v>
      </c>
      <c r="O11" s="32">
        <f t="shared" si="9"/>
        <v>241</v>
      </c>
      <c r="P11" s="32">
        <f t="shared" si="10"/>
        <v>241</v>
      </c>
      <c r="Q11" s="32">
        <f t="shared" si="11"/>
        <v>241</v>
      </c>
      <c r="R11" s="32">
        <f t="shared" si="12"/>
        <v>4941</v>
      </c>
      <c r="S11" s="32">
        <f t="shared" si="13"/>
        <v>1235</v>
      </c>
      <c r="T11" s="32">
        <f t="shared" si="13"/>
        <v>1235</v>
      </c>
      <c r="U11" s="32">
        <f t="shared" si="13"/>
        <v>1235</v>
      </c>
      <c r="V11" s="32">
        <f t="shared" si="13"/>
        <v>1236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>
        <v>2539</v>
      </c>
      <c r="I12" s="43">
        <f t="shared" si="7"/>
        <v>635</v>
      </c>
      <c r="J12" s="13">
        <f t="shared" si="3"/>
        <v>635</v>
      </c>
      <c r="K12" s="13">
        <f t="shared" si="4"/>
        <v>635</v>
      </c>
      <c r="L12" s="13">
        <f t="shared" si="5"/>
        <v>634</v>
      </c>
      <c r="M12" s="27">
        <f t="shared" si="6"/>
        <v>59</v>
      </c>
      <c r="N12" s="32">
        <f t="shared" si="8"/>
        <v>15</v>
      </c>
      <c r="O12" s="32">
        <f t="shared" si="9"/>
        <v>15</v>
      </c>
      <c r="P12" s="32">
        <f t="shared" si="10"/>
        <v>15</v>
      </c>
      <c r="Q12" s="32">
        <f t="shared" si="11"/>
        <v>14</v>
      </c>
      <c r="R12" s="32">
        <f t="shared" si="12"/>
        <v>2480</v>
      </c>
      <c r="S12" s="32">
        <f t="shared" si="13"/>
        <v>620</v>
      </c>
      <c r="T12" s="32">
        <f t="shared" si="13"/>
        <v>620</v>
      </c>
      <c r="U12" s="32">
        <f t="shared" si="13"/>
        <v>620</v>
      </c>
      <c r="V12" s="32">
        <f t="shared" si="13"/>
        <v>620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>
        <v>7519</v>
      </c>
      <c r="I13" s="43">
        <f t="shared" si="7"/>
        <v>1880</v>
      </c>
      <c r="J13" s="13">
        <f t="shared" si="3"/>
        <v>1880</v>
      </c>
      <c r="K13" s="13">
        <f t="shared" si="4"/>
        <v>1880</v>
      </c>
      <c r="L13" s="13">
        <f t="shared" si="5"/>
        <v>1879</v>
      </c>
      <c r="M13" s="27">
        <f t="shared" si="6"/>
        <v>2823</v>
      </c>
      <c r="N13" s="32">
        <f t="shared" si="8"/>
        <v>706</v>
      </c>
      <c r="O13" s="32">
        <f t="shared" si="9"/>
        <v>706</v>
      </c>
      <c r="P13" s="32">
        <f t="shared" si="10"/>
        <v>706</v>
      </c>
      <c r="Q13" s="32">
        <f t="shared" si="11"/>
        <v>705</v>
      </c>
      <c r="R13" s="32">
        <f t="shared" si="12"/>
        <v>4696</v>
      </c>
      <c r="S13" s="32">
        <f t="shared" si="13"/>
        <v>1174</v>
      </c>
      <c r="T13" s="32">
        <f t="shared" si="13"/>
        <v>1174</v>
      </c>
      <c r="U13" s="32">
        <f t="shared" si="13"/>
        <v>1174</v>
      </c>
      <c r="V13" s="32">
        <f t="shared" si="13"/>
        <v>1174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>
        <v>5131</v>
      </c>
      <c r="I14" s="43">
        <f t="shared" si="7"/>
        <v>1283</v>
      </c>
      <c r="J14" s="13">
        <f t="shared" si="3"/>
        <v>1283</v>
      </c>
      <c r="K14" s="13">
        <f t="shared" si="4"/>
        <v>1283</v>
      </c>
      <c r="L14" s="13">
        <f t="shared" si="5"/>
        <v>1282</v>
      </c>
      <c r="M14" s="27">
        <f t="shared" si="6"/>
        <v>259</v>
      </c>
      <c r="N14" s="32">
        <f t="shared" si="8"/>
        <v>65</v>
      </c>
      <c r="O14" s="32">
        <f t="shared" si="9"/>
        <v>65</v>
      </c>
      <c r="P14" s="32">
        <f t="shared" si="10"/>
        <v>65</v>
      </c>
      <c r="Q14" s="32">
        <f t="shared" si="11"/>
        <v>64</v>
      </c>
      <c r="R14" s="32">
        <f t="shared" si="12"/>
        <v>4872</v>
      </c>
      <c r="S14" s="32">
        <f t="shared" si="13"/>
        <v>1218</v>
      </c>
      <c r="T14" s="32">
        <f t="shared" si="13"/>
        <v>1218</v>
      </c>
      <c r="U14" s="32">
        <f t="shared" si="13"/>
        <v>1218</v>
      </c>
      <c r="V14" s="32">
        <f t="shared" si="13"/>
        <v>1218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>
        <v>13893</v>
      </c>
      <c r="I15" s="43">
        <f t="shared" si="7"/>
        <v>3473</v>
      </c>
      <c r="J15" s="13">
        <f t="shared" si="3"/>
        <v>3473</v>
      </c>
      <c r="K15" s="13">
        <f t="shared" si="4"/>
        <v>3473</v>
      </c>
      <c r="L15" s="13">
        <f t="shared" si="5"/>
        <v>3474</v>
      </c>
      <c r="M15" s="27">
        <f t="shared" si="6"/>
        <v>12466</v>
      </c>
      <c r="N15" s="32">
        <f t="shared" si="8"/>
        <v>3117</v>
      </c>
      <c r="O15" s="32">
        <f t="shared" si="9"/>
        <v>3117</v>
      </c>
      <c r="P15" s="32">
        <f t="shared" si="10"/>
        <v>3117</v>
      </c>
      <c r="Q15" s="32">
        <f t="shared" si="11"/>
        <v>3115</v>
      </c>
      <c r="R15" s="32">
        <f t="shared" si="12"/>
        <v>1427</v>
      </c>
      <c r="S15" s="32">
        <f t="shared" si="13"/>
        <v>356</v>
      </c>
      <c r="T15" s="32">
        <f t="shared" si="13"/>
        <v>356</v>
      </c>
      <c r="U15" s="32">
        <f t="shared" si="13"/>
        <v>356</v>
      </c>
      <c r="V15" s="32">
        <f t="shared" si="13"/>
        <v>359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>
        <v>7444</v>
      </c>
      <c r="I16" s="43">
        <f t="shared" si="7"/>
        <v>1861</v>
      </c>
      <c r="J16" s="13">
        <f t="shared" si="3"/>
        <v>1861</v>
      </c>
      <c r="K16" s="13">
        <f t="shared" si="4"/>
        <v>1861</v>
      </c>
      <c r="L16" s="13">
        <f t="shared" si="5"/>
        <v>1861</v>
      </c>
      <c r="M16" s="27">
        <f t="shared" si="6"/>
        <v>645</v>
      </c>
      <c r="N16" s="32">
        <f t="shared" si="8"/>
        <v>161</v>
      </c>
      <c r="O16" s="32">
        <f t="shared" si="9"/>
        <v>161</v>
      </c>
      <c r="P16" s="32">
        <f t="shared" si="10"/>
        <v>161</v>
      </c>
      <c r="Q16" s="32">
        <f t="shared" si="11"/>
        <v>162</v>
      </c>
      <c r="R16" s="32">
        <f t="shared" si="12"/>
        <v>6799</v>
      </c>
      <c r="S16" s="32">
        <f t="shared" si="13"/>
        <v>1700</v>
      </c>
      <c r="T16" s="32">
        <f t="shared" si="13"/>
        <v>1700</v>
      </c>
      <c r="U16" s="32">
        <f t="shared" si="13"/>
        <v>1700</v>
      </c>
      <c r="V16" s="32">
        <f t="shared" si="13"/>
        <v>1699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>
        <v>3923</v>
      </c>
      <c r="I17" s="43">
        <f t="shared" si="7"/>
        <v>981</v>
      </c>
      <c r="J17" s="13">
        <f t="shared" si="3"/>
        <v>981</v>
      </c>
      <c r="K17" s="13">
        <f t="shared" si="4"/>
        <v>981</v>
      </c>
      <c r="L17" s="13">
        <f t="shared" si="5"/>
        <v>980</v>
      </c>
      <c r="M17" s="27">
        <f t="shared" si="6"/>
        <v>3748</v>
      </c>
      <c r="N17" s="32">
        <f t="shared" si="8"/>
        <v>937</v>
      </c>
      <c r="O17" s="32">
        <f t="shared" si="9"/>
        <v>937</v>
      </c>
      <c r="P17" s="32">
        <f t="shared" si="10"/>
        <v>937</v>
      </c>
      <c r="Q17" s="32">
        <f t="shared" si="11"/>
        <v>937</v>
      </c>
      <c r="R17" s="32">
        <f t="shared" si="12"/>
        <v>175</v>
      </c>
      <c r="S17" s="32">
        <f t="shared" si="13"/>
        <v>44</v>
      </c>
      <c r="T17" s="32">
        <f t="shared" si="13"/>
        <v>44</v>
      </c>
      <c r="U17" s="32">
        <f t="shared" si="13"/>
        <v>44</v>
      </c>
      <c r="V17" s="32">
        <f t="shared" si="13"/>
        <v>43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>
        <v>3917</v>
      </c>
      <c r="I18" s="43">
        <f t="shared" si="7"/>
        <v>979</v>
      </c>
      <c r="J18" s="13">
        <f t="shared" si="3"/>
        <v>979</v>
      </c>
      <c r="K18" s="13">
        <f t="shared" si="4"/>
        <v>979</v>
      </c>
      <c r="L18" s="13">
        <f t="shared" si="5"/>
        <v>980</v>
      </c>
      <c r="M18" s="27">
        <f t="shared" si="6"/>
        <v>1333</v>
      </c>
      <c r="N18" s="32">
        <f t="shared" si="8"/>
        <v>333</v>
      </c>
      <c r="O18" s="32">
        <f t="shared" si="9"/>
        <v>333</v>
      </c>
      <c r="P18" s="32">
        <f t="shared" si="10"/>
        <v>333</v>
      </c>
      <c r="Q18" s="32">
        <f t="shared" si="11"/>
        <v>334</v>
      </c>
      <c r="R18" s="32">
        <f t="shared" si="12"/>
        <v>2584</v>
      </c>
      <c r="S18" s="32">
        <f t="shared" si="13"/>
        <v>646</v>
      </c>
      <c r="T18" s="32">
        <f t="shared" si="13"/>
        <v>646</v>
      </c>
      <c r="U18" s="32">
        <f t="shared" si="13"/>
        <v>646</v>
      </c>
      <c r="V18" s="32">
        <f t="shared" si="13"/>
        <v>646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>
        <v>4280</v>
      </c>
      <c r="I19" s="43">
        <f t="shared" si="7"/>
        <v>1070</v>
      </c>
      <c r="J19" s="13">
        <f t="shared" si="3"/>
        <v>1070</v>
      </c>
      <c r="K19" s="13">
        <f t="shared" si="4"/>
        <v>1070</v>
      </c>
      <c r="L19" s="13">
        <f t="shared" si="5"/>
        <v>1070</v>
      </c>
      <c r="M19" s="27">
        <f t="shared" si="6"/>
        <v>215</v>
      </c>
      <c r="N19" s="32">
        <f t="shared" si="8"/>
        <v>54</v>
      </c>
      <c r="O19" s="32">
        <f t="shared" si="9"/>
        <v>54</v>
      </c>
      <c r="P19" s="32">
        <f t="shared" si="10"/>
        <v>54</v>
      </c>
      <c r="Q19" s="32">
        <f t="shared" si="11"/>
        <v>53</v>
      </c>
      <c r="R19" s="32">
        <f t="shared" si="12"/>
        <v>4065</v>
      </c>
      <c r="S19" s="32">
        <f t="shared" si="13"/>
        <v>1016</v>
      </c>
      <c r="T19" s="32">
        <f t="shared" si="13"/>
        <v>1016</v>
      </c>
      <c r="U19" s="32">
        <f t="shared" si="13"/>
        <v>1016</v>
      </c>
      <c r="V19" s="32">
        <f t="shared" si="13"/>
        <v>1017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>
        <v>3341</v>
      </c>
      <c r="I20" s="43">
        <f t="shared" si="7"/>
        <v>835</v>
      </c>
      <c r="J20" s="13">
        <f t="shared" si="3"/>
        <v>835</v>
      </c>
      <c r="K20" s="13">
        <f t="shared" si="4"/>
        <v>835</v>
      </c>
      <c r="L20" s="13">
        <f t="shared" si="5"/>
        <v>836</v>
      </c>
      <c r="M20" s="27">
        <f t="shared" si="6"/>
        <v>45</v>
      </c>
      <c r="N20" s="32">
        <f t="shared" si="8"/>
        <v>11</v>
      </c>
      <c r="O20" s="32">
        <f t="shared" si="9"/>
        <v>11</v>
      </c>
      <c r="P20" s="32">
        <f t="shared" si="10"/>
        <v>11</v>
      </c>
      <c r="Q20" s="32">
        <f t="shared" si="11"/>
        <v>12</v>
      </c>
      <c r="R20" s="32">
        <f t="shared" si="12"/>
        <v>3296</v>
      </c>
      <c r="S20" s="32">
        <f t="shared" si="13"/>
        <v>824</v>
      </c>
      <c r="T20" s="32">
        <f t="shared" si="13"/>
        <v>824</v>
      </c>
      <c r="U20" s="32">
        <f t="shared" si="13"/>
        <v>824</v>
      </c>
      <c r="V20" s="32">
        <f t="shared" si="13"/>
        <v>824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>
        <v>5507</v>
      </c>
      <c r="I21" s="43">
        <f t="shared" si="7"/>
        <v>1377</v>
      </c>
      <c r="J21" s="13">
        <f t="shared" si="3"/>
        <v>1377</v>
      </c>
      <c r="K21" s="13">
        <f t="shared" si="4"/>
        <v>1377</v>
      </c>
      <c r="L21" s="13">
        <f t="shared" si="5"/>
        <v>1376</v>
      </c>
      <c r="M21" s="27">
        <f t="shared" si="6"/>
        <v>5072</v>
      </c>
      <c r="N21" s="32">
        <f t="shared" si="8"/>
        <v>1268</v>
      </c>
      <c r="O21" s="32">
        <f t="shared" si="9"/>
        <v>1268</v>
      </c>
      <c r="P21" s="32">
        <f t="shared" si="10"/>
        <v>1268</v>
      </c>
      <c r="Q21" s="32">
        <f t="shared" si="11"/>
        <v>1268</v>
      </c>
      <c r="R21" s="32">
        <f t="shared" si="12"/>
        <v>435</v>
      </c>
      <c r="S21" s="32">
        <f t="shared" si="13"/>
        <v>109</v>
      </c>
      <c r="T21" s="32">
        <f t="shared" si="13"/>
        <v>109</v>
      </c>
      <c r="U21" s="32">
        <f t="shared" si="13"/>
        <v>109</v>
      </c>
      <c r="V21" s="32">
        <f t="shared" si="13"/>
        <v>108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>
        <v>2473</v>
      </c>
      <c r="I22" s="43">
        <f t="shared" si="7"/>
        <v>618</v>
      </c>
      <c r="J22" s="13">
        <f t="shared" si="3"/>
        <v>618</v>
      </c>
      <c r="K22" s="13">
        <f t="shared" si="4"/>
        <v>618</v>
      </c>
      <c r="L22" s="13">
        <f t="shared" si="5"/>
        <v>619</v>
      </c>
      <c r="M22" s="27">
        <f t="shared" si="6"/>
        <v>195</v>
      </c>
      <c r="N22" s="32">
        <f t="shared" si="8"/>
        <v>49</v>
      </c>
      <c r="O22" s="32">
        <f t="shared" si="9"/>
        <v>49</v>
      </c>
      <c r="P22" s="32">
        <f t="shared" si="10"/>
        <v>49</v>
      </c>
      <c r="Q22" s="32">
        <f t="shared" si="11"/>
        <v>48</v>
      </c>
      <c r="R22" s="32">
        <f t="shared" si="12"/>
        <v>2278</v>
      </c>
      <c r="S22" s="32">
        <f t="shared" si="13"/>
        <v>569</v>
      </c>
      <c r="T22" s="32">
        <f t="shared" si="13"/>
        <v>569</v>
      </c>
      <c r="U22" s="32">
        <f t="shared" si="13"/>
        <v>569</v>
      </c>
      <c r="V22" s="32">
        <f t="shared" si="13"/>
        <v>571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>
        <v>2707</v>
      </c>
      <c r="I23" s="43">
        <f t="shared" si="7"/>
        <v>677</v>
      </c>
      <c r="J23" s="13">
        <f t="shared" si="3"/>
        <v>677</v>
      </c>
      <c r="K23" s="13">
        <f t="shared" si="4"/>
        <v>677</v>
      </c>
      <c r="L23" s="13">
        <f t="shared" si="5"/>
        <v>676</v>
      </c>
      <c r="M23" s="27">
        <f t="shared" si="6"/>
        <v>26</v>
      </c>
      <c r="N23" s="32">
        <f t="shared" si="8"/>
        <v>7</v>
      </c>
      <c r="O23" s="32">
        <f t="shared" si="9"/>
        <v>7</v>
      </c>
      <c r="P23" s="32">
        <f t="shared" si="10"/>
        <v>7</v>
      </c>
      <c r="Q23" s="32">
        <f t="shared" si="11"/>
        <v>5</v>
      </c>
      <c r="R23" s="32">
        <f t="shared" si="12"/>
        <v>2681</v>
      </c>
      <c r="S23" s="32">
        <f t="shared" si="13"/>
        <v>670</v>
      </c>
      <c r="T23" s="32">
        <f t="shared" si="13"/>
        <v>670</v>
      </c>
      <c r="U23" s="32">
        <f t="shared" si="13"/>
        <v>670</v>
      </c>
      <c r="V23" s="32">
        <f t="shared" si="13"/>
        <v>671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>
        <v>3491</v>
      </c>
      <c r="I24" s="43">
        <f t="shared" si="7"/>
        <v>873</v>
      </c>
      <c r="J24" s="13">
        <f t="shared" si="3"/>
        <v>873</v>
      </c>
      <c r="K24" s="13">
        <f t="shared" si="4"/>
        <v>873</v>
      </c>
      <c r="L24" s="13">
        <f t="shared" si="5"/>
        <v>872</v>
      </c>
      <c r="M24" s="27">
        <f t="shared" si="6"/>
        <v>288</v>
      </c>
      <c r="N24" s="32">
        <f t="shared" si="8"/>
        <v>72</v>
      </c>
      <c r="O24" s="32">
        <f t="shared" si="9"/>
        <v>72</v>
      </c>
      <c r="P24" s="32">
        <f t="shared" si="10"/>
        <v>72</v>
      </c>
      <c r="Q24" s="32">
        <f t="shared" si="11"/>
        <v>72</v>
      </c>
      <c r="R24" s="32">
        <f t="shared" si="12"/>
        <v>3203</v>
      </c>
      <c r="S24" s="32">
        <f t="shared" si="13"/>
        <v>801</v>
      </c>
      <c r="T24" s="32">
        <f t="shared" si="13"/>
        <v>801</v>
      </c>
      <c r="U24" s="32">
        <f t="shared" si="13"/>
        <v>801</v>
      </c>
      <c r="V24" s="32">
        <f t="shared" si="13"/>
        <v>800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>
        <v>1674</v>
      </c>
      <c r="I25" s="43">
        <f t="shared" si="7"/>
        <v>419</v>
      </c>
      <c r="J25" s="13">
        <f t="shared" si="3"/>
        <v>419</v>
      </c>
      <c r="K25" s="13">
        <f t="shared" si="4"/>
        <v>419</v>
      </c>
      <c r="L25" s="13">
        <f t="shared" si="5"/>
        <v>417</v>
      </c>
      <c r="M25" s="27">
        <f t="shared" si="6"/>
        <v>158</v>
      </c>
      <c r="N25" s="32">
        <f t="shared" si="8"/>
        <v>40</v>
      </c>
      <c r="O25" s="32">
        <f t="shared" si="9"/>
        <v>40</v>
      </c>
      <c r="P25" s="32">
        <f t="shared" si="10"/>
        <v>40</v>
      </c>
      <c r="Q25" s="32">
        <f t="shared" si="11"/>
        <v>38</v>
      </c>
      <c r="R25" s="32">
        <f t="shared" si="12"/>
        <v>1516</v>
      </c>
      <c r="S25" s="32">
        <f t="shared" si="13"/>
        <v>379</v>
      </c>
      <c r="T25" s="32">
        <f t="shared" si="13"/>
        <v>379</v>
      </c>
      <c r="U25" s="32">
        <f t="shared" si="13"/>
        <v>379</v>
      </c>
      <c r="V25" s="32">
        <f t="shared" si="13"/>
        <v>379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>
        <v>4961</v>
      </c>
      <c r="I26" s="43">
        <f t="shared" si="7"/>
        <v>1240</v>
      </c>
      <c r="J26" s="13">
        <f t="shared" si="3"/>
        <v>1240</v>
      </c>
      <c r="K26" s="13">
        <f t="shared" si="4"/>
        <v>1240</v>
      </c>
      <c r="L26" s="13">
        <f t="shared" si="5"/>
        <v>1241</v>
      </c>
      <c r="M26" s="27">
        <f t="shared" si="6"/>
        <v>2008</v>
      </c>
      <c r="N26" s="32">
        <f t="shared" si="8"/>
        <v>502</v>
      </c>
      <c r="O26" s="32">
        <f t="shared" si="9"/>
        <v>502</v>
      </c>
      <c r="P26" s="32">
        <f t="shared" si="10"/>
        <v>502</v>
      </c>
      <c r="Q26" s="32">
        <f t="shared" si="11"/>
        <v>502</v>
      </c>
      <c r="R26" s="32">
        <f t="shared" si="12"/>
        <v>2953</v>
      </c>
      <c r="S26" s="32">
        <f t="shared" si="13"/>
        <v>738</v>
      </c>
      <c r="T26" s="32">
        <f t="shared" si="13"/>
        <v>738</v>
      </c>
      <c r="U26" s="32">
        <f t="shared" si="13"/>
        <v>738</v>
      </c>
      <c r="V26" s="32">
        <f t="shared" si="13"/>
        <v>739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>
        <v>3827</v>
      </c>
      <c r="I27" s="43">
        <f t="shared" si="7"/>
        <v>957</v>
      </c>
      <c r="J27" s="13">
        <f t="shared" si="3"/>
        <v>957</v>
      </c>
      <c r="K27" s="13">
        <f t="shared" si="4"/>
        <v>957</v>
      </c>
      <c r="L27" s="13">
        <f t="shared" si="5"/>
        <v>956</v>
      </c>
      <c r="M27" s="27">
        <f t="shared" si="6"/>
        <v>331</v>
      </c>
      <c r="N27" s="32">
        <f t="shared" si="8"/>
        <v>83</v>
      </c>
      <c r="O27" s="32">
        <f t="shared" si="9"/>
        <v>83</v>
      </c>
      <c r="P27" s="32">
        <f t="shared" si="10"/>
        <v>83</v>
      </c>
      <c r="Q27" s="32">
        <f t="shared" si="11"/>
        <v>82</v>
      </c>
      <c r="R27" s="32">
        <f t="shared" si="12"/>
        <v>3496</v>
      </c>
      <c r="S27" s="32">
        <f t="shared" si="13"/>
        <v>874</v>
      </c>
      <c r="T27" s="32">
        <f t="shared" si="13"/>
        <v>874</v>
      </c>
      <c r="U27" s="32">
        <f t="shared" si="13"/>
        <v>874</v>
      </c>
      <c r="V27" s="32">
        <f t="shared" si="13"/>
        <v>874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>
        <v>7775</v>
      </c>
      <c r="I28" s="43">
        <f t="shared" si="7"/>
        <v>1944</v>
      </c>
      <c r="J28" s="13">
        <f t="shared" si="3"/>
        <v>1944</v>
      </c>
      <c r="K28" s="13">
        <f t="shared" si="4"/>
        <v>1944</v>
      </c>
      <c r="L28" s="13">
        <f t="shared" si="5"/>
        <v>1943</v>
      </c>
      <c r="M28" s="27">
        <f t="shared" si="6"/>
        <v>1391</v>
      </c>
      <c r="N28" s="32">
        <f t="shared" si="8"/>
        <v>348</v>
      </c>
      <c r="O28" s="32">
        <f t="shared" si="9"/>
        <v>348</v>
      </c>
      <c r="P28" s="32">
        <f t="shared" si="10"/>
        <v>348</v>
      </c>
      <c r="Q28" s="32">
        <f t="shared" si="11"/>
        <v>347</v>
      </c>
      <c r="R28" s="32">
        <f t="shared" si="12"/>
        <v>6384</v>
      </c>
      <c r="S28" s="32">
        <f t="shared" si="13"/>
        <v>1596</v>
      </c>
      <c r="T28" s="32">
        <f t="shared" si="13"/>
        <v>1596</v>
      </c>
      <c r="U28" s="32">
        <f t="shared" si="13"/>
        <v>1596</v>
      </c>
      <c r="V28" s="32">
        <f t="shared" si="13"/>
        <v>1596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>
        <v>5683</v>
      </c>
      <c r="I29" s="43">
        <f t="shared" si="7"/>
        <v>1421</v>
      </c>
      <c r="J29" s="13">
        <f t="shared" si="3"/>
        <v>1421</v>
      </c>
      <c r="K29" s="13">
        <f t="shared" si="4"/>
        <v>1421</v>
      </c>
      <c r="L29" s="13">
        <f t="shared" si="5"/>
        <v>1420</v>
      </c>
      <c r="M29" s="27">
        <f t="shared" si="6"/>
        <v>397</v>
      </c>
      <c r="N29" s="32">
        <f t="shared" si="8"/>
        <v>99</v>
      </c>
      <c r="O29" s="32">
        <f t="shared" si="9"/>
        <v>99</v>
      </c>
      <c r="P29" s="32">
        <f t="shared" si="10"/>
        <v>99</v>
      </c>
      <c r="Q29" s="32">
        <f t="shared" si="11"/>
        <v>100</v>
      </c>
      <c r="R29" s="32">
        <f t="shared" si="12"/>
        <v>5286</v>
      </c>
      <c r="S29" s="32">
        <f t="shared" si="13"/>
        <v>1322</v>
      </c>
      <c r="T29" s="32">
        <f t="shared" si="13"/>
        <v>1322</v>
      </c>
      <c r="U29" s="32">
        <f t="shared" si="13"/>
        <v>1322</v>
      </c>
      <c r="V29" s="32">
        <f t="shared" si="13"/>
        <v>1320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>
        <v>5061</v>
      </c>
      <c r="I30" s="43">
        <f t="shared" si="7"/>
        <v>1265</v>
      </c>
      <c r="J30" s="13">
        <f t="shared" si="3"/>
        <v>1265</v>
      </c>
      <c r="K30" s="13">
        <f t="shared" si="4"/>
        <v>1265</v>
      </c>
      <c r="L30" s="13">
        <f t="shared" si="5"/>
        <v>1266</v>
      </c>
      <c r="M30" s="27">
        <f t="shared" si="6"/>
        <v>653</v>
      </c>
      <c r="N30" s="32">
        <f t="shared" si="8"/>
        <v>163</v>
      </c>
      <c r="O30" s="32">
        <f t="shared" si="9"/>
        <v>163</v>
      </c>
      <c r="P30" s="32">
        <f t="shared" si="10"/>
        <v>163</v>
      </c>
      <c r="Q30" s="32">
        <f t="shared" si="11"/>
        <v>164</v>
      </c>
      <c r="R30" s="32">
        <f t="shared" si="12"/>
        <v>4408</v>
      </c>
      <c r="S30" s="32">
        <f t="shared" si="13"/>
        <v>1102</v>
      </c>
      <c r="T30" s="32">
        <f t="shared" si="13"/>
        <v>1102</v>
      </c>
      <c r="U30" s="32">
        <f t="shared" si="13"/>
        <v>1102</v>
      </c>
      <c r="V30" s="32">
        <f t="shared" si="13"/>
        <v>1102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>
        <v>0</v>
      </c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>
        <v>0</v>
      </c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>
        <v>0</v>
      </c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>
        <v>0</v>
      </c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>
        <v>0</v>
      </c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>
        <v>0</v>
      </c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>
        <v>0</v>
      </c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>
        <v>64428</v>
      </c>
      <c r="I43" s="43">
        <f t="shared" si="7"/>
        <v>16107</v>
      </c>
      <c r="J43" s="13">
        <f t="shared" si="3"/>
        <v>16107</v>
      </c>
      <c r="K43" s="13">
        <f t="shared" si="4"/>
        <v>16107</v>
      </c>
      <c r="L43" s="13">
        <f t="shared" si="5"/>
        <v>16107</v>
      </c>
      <c r="M43" s="27">
        <f t="shared" si="14"/>
        <v>54989</v>
      </c>
      <c r="N43" s="27">
        <f t="shared" si="8"/>
        <v>13747</v>
      </c>
      <c r="O43" s="27">
        <f t="shared" si="9"/>
        <v>13747</v>
      </c>
      <c r="P43" s="27">
        <f t="shared" si="10"/>
        <v>13747</v>
      </c>
      <c r="Q43" s="27">
        <f t="shared" si="11"/>
        <v>13748</v>
      </c>
      <c r="R43" s="32">
        <f t="shared" si="12"/>
        <v>9439</v>
      </c>
      <c r="S43" s="32">
        <f t="shared" si="13"/>
        <v>2360</v>
      </c>
      <c r="T43" s="32">
        <f t="shared" si="13"/>
        <v>2360</v>
      </c>
      <c r="U43" s="32">
        <f t="shared" si="13"/>
        <v>2360</v>
      </c>
      <c r="V43" s="32">
        <f t="shared" si="13"/>
        <v>2359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>
        <v>11022</v>
      </c>
      <c r="I44" s="43">
        <f t="shared" si="7"/>
        <v>2756</v>
      </c>
      <c r="J44" s="13">
        <f t="shared" si="3"/>
        <v>2756</v>
      </c>
      <c r="K44" s="13">
        <f t="shared" si="4"/>
        <v>2756</v>
      </c>
      <c r="L44" s="13">
        <f t="shared" si="5"/>
        <v>2754</v>
      </c>
      <c r="M44" s="27">
        <f t="shared" si="14"/>
        <v>9291</v>
      </c>
      <c r="N44" s="27">
        <f t="shared" si="8"/>
        <v>2323</v>
      </c>
      <c r="O44" s="27">
        <f t="shared" si="9"/>
        <v>2323</v>
      </c>
      <c r="P44" s="27">
        <f t="shared" si="10"/>
        <v>2323</v>
      </c>
      <c r="Q44" s="27">
        <f t="shared" si="11"/>
        <v>2322</v>
      </c>
      <c r="R44" s="32">
        <f t="shared" si="12"/>
        <v>1731</v>
      </c>
      <c r="S44" s="32">
        <f t="shared" si="13"/>
        <v>433</v>
      </c>
      <c r="T44" s="32">
        <f t="shared" si="13"/>
        <v>433</v>
      </c>
      <c r="U44" s="32">
        <f t="shared" si="13"/>
        <v>433</v>
      </c>
      <c r="V44" s="32">
        <f t="shared" si="13"/>
        <v>432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>
        <v>10757</v>
      </c>
      <c r="I45" s="43">
        <f t="shared" si="7"/>
        <v>2689</v>
      </c>
      <c r="J45" s="13">
        <f t="shared" si="3"/>
        <v>2689</v>
      </c>
      <c r="K45" s="13">
        <f t="shared" si="4"/>
        <v>2689</v>
      </c>
      <c r="L45" s="13">
        <f t="shared" si="5"/>
        <v>2690</v>
      </c>
      <c r="M45" s="27">
        <f t="shared" si="14"/>
        <v>8764</v>
      </c>
      <c r="N45" s="27">
        <f t="shared" si="8"/>
        <v>2191</v>
      </c>
      <c r="O45" s="27">
        <f t="shared" si="9"/>
        <v>2191</v>
      </c>
      <c r="P45" s="27">
        <f t="shared" si="10"/>
        <v>2191</v>
      </c>
      <c r="Q45" s="27">
        <f t="shared" si="11"/>
        <v>2191</v>
      </c>
      <c r="R45" s="32">
        <f t="shared" si="12"/>
        <v>1993</v>
      </c>
      <c r="S45" s="32">
        <f t="shared" si="13"/>
        <v>498</v>
      </c>
      <c r="T45" s="32">
        <f t="shared" si="13"/>
        <v>498</v>
      </c>
      <c r="U45" s="32">
        <f t="shared" si="13"/>
        <v>498</v>
      </c>
      <c r="V45" s="32">
        <f t="shared" si="13"/>
        <v>499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>
        <v>13330</v>
      </c>
      <c r="I48" s="43">
        <f t="shared" si="7"/>
        <v>3333</v>
      </c>
      <c r="J48" s="13">
        <f t="shared" si="3"/>
        <v>3333</v>
      </c>
      <c r="K48" s="13">
        <f t="shared" si="4"/>
        <v>3333</v>
      </c>
      <c r="L48" s="13">
        <f t="shared" si="5"/>
        <v>3331</v>
      </c>
      <c r="M48" s="27">
        <f t="shared" si="14"/>
        <v>5783</v>
      </c>
      <c r="N48" s="27">
        <f t="shared" si="8"/>
        <v>1446</v>
      </c>
      <c r="O48" s="27">
        <f t="shared" si="9"/>
        <v>1446</v>
      </c>
      <c r="P48" s="27">
        <f t="shared" si="10"/>
        <v>1446</v>
      </c>
      <c r="Q48" s="27">
        <f t="shared" si="11"/>
        <v>1445</v>
      </c>
      <c r="R48" s="32">
        <f t="shared" si="12"/>
        <v>7547</v>
      </c>
      <c r="S48" s="32">
        <f t="shared" si="13"/>
        <v>1887</v>
      </c>
      <c r="T48" s="32">
        <f t="shared" si="13"/>
        <v>1887</v>
      </c>
      <c r="U48" s="32">
        <f t="shared" si="13"/>
        <v>1887</v>
      </c>
      <c r="V48" s="32">
        <f t="shared" si="13"/>
        <v>1886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>
        <v>0</v>
      </c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>
        <v>7266</v>
      </c>
      <c r="I50" s="43">
        <f t="shared" si="7"/>
        <v>1817</v>
      </c>
      <c r="J50" s="13">
        <f t="shared" si="3"/>
        <v>1817</v>
      </c>
      <c r="K50" s="13">
        <f t="shared" si="4"/>
        <v>1817</v>
      </c>
      <c r="L50" s="13">
        <f t="shared" si="5"/>
        <v>1815</v>
      </c>
      <c r="M50" s="27">
        <f t="shared" si="14"/>
        <v>3205</v>
      </c>
      <c r="N50" s="27">
        <f t="shared" si="8"/>
        <v>801</v>
      </c>
      <c r="O50" s="27">
        <f t="shared" si="9"/>
        <v>801</v>
      </c>
      <c r="P50" s="27">
        <f t="shared" si="10"/>
        <v>801</v>
      </c>
      <c r="Q50" s="27">
        <f t="shared" si="11"/>
        <v>802</v>
      </c>
      <c r="R50" s="32">
        <f t="shared" si="12"/>
        <v>4061</v>
      </c>
      <c r="S50" s="32">
        <f t="shared" si="13"/>
        <v>1016</v>
      </c>
      <c r="T50" s="32">
        <f t="shared" si="13"/>
        <v>1016</v>
      </c>
      <c r="U50" s="32">
        <f t="shared" si="13"/>
        <v>1016</v>
      </c>
      <c r="V50" s="32">
        <f t="shared" si="13"/>
        <v>1013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>
        <v>833</v>
      </c>
      <c r="I51" s="43">
        <f t="shared" si="7"/>
        <v>208</v>
      </c>
      <c r="J51" s="13">
        <f t="shared" si="3"/>
        <v>208</v>
      </c>
      <c r="K51" s="13">
        <f t="shared" si="4"/>
        <v>208</v>
      </c>
      <c r="L51" s="13">
        <f t="shared" si="5"/>
        <v>209</v>
      </c>
      <c r="M51" s="27">
        <f t="shared" si="14"/>
        <v>713</v>
      </c>
      <c r="N51" s="27">
        <f t="shared" si="8"/>
        <v>178</v>
      </c>
      <c r="O51" s="27">
        <f t="shared" si="9"/>
        <v>178</v>
      </c>
      <c r="P51" s="27">
        <f t="shared" si="10"/>
        <v>178</v>
      </c>
      <c r="Q51" s="27">
        <f t="shared" si="11"/>
        <v>179</v>
      </c>
      <c r="R51" s="32">
        <f t="shared" si="12"/>
        <v>120</v>
      </c>
      <c r="S51" s="32">
        <f t="shared" si="13"/>
        <v>30</v>
      </c>
      <c r="T51" s="32">
        <f t="shared" si="13"/>
        <v>30</v>
      </c>
      <c r="U51" s="32">
        <f t="shared" si="13"/>
        <v>30</v>
      </c>
      <c r="V51" s="32">
        <f t="shared" si="13"/>
        <v>30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223743</v>
      </c>
      <c r="I81" s="54">
        <f t="shared" si="29"/>
        <v>55938</v>
      </c>
      <c r="J81" s="8">
        <f t="shared" si="29"/>
        <v>55938</v>
      </c>
      <c r="K81" s="8">
        <f t="shared" si="29"/>
        <v>55938</v>
      </c>
      <c r="L81" s="8">
        <f t="shared" si="29"/>
        <v>55929</v>
      </c>
      <c r="M81" s="8">
        <f t="shared" si="29"/>
        <v>122080</v>
      </c>
      <c r="N81" s="8">
        <f t="shared" si="29"/>
        <v>30522</v>
      </c>
      <c r="O81" s="8">
        <f t="shared" si="29"/>
        <v>30522</v>
      </c>
      <c r="P81" s="8">
        <f t="shared" si="29"/>
        <v>30522</v>
      </c>
      <c r="Q81" s="8">
        <f t="shared" si="29"/>
        <v>30514</v>
      </c>
      <c r="R81" s="8">
        <f t="shared" si="29"/>
        <v>101663</v>
      </c>
      <c r="S81" s="8">
        <f t="shared" si="29"/>
        <v>25416</v>
      </c>
      <c r="T81" s="8">
        <f t="shared" si="29"/>
        <v>25416</v>
      </c>
      <c r="U81" s="8">
        <f t="shared" si="29"/>
        <v>25416</v>
      </c>
      <c r="V81" s="8">
        <f t="shared" si="29"/>
        <v>25415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0" activePane="bottomRight" state="frozen"/>
      <selection pane="topRight" activeCell="G1" sqref="G1"/>
      <selection pane="bottomLeft" activeCell="A7" sqref="A7"/>
      <selection pane="bottomRight" activeCell="G1" sqref="G1:G104857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264</v>
      </c>
    </row>
    <row r="3" spans="1:22" ht="15.75" x14ac:dyDescent="0.25">
      <c r="B3" s="20" t="s">
        <v>263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34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8" t="s">
        <v>66</v>
      </c>
      <c r="O6" s="68" t="s">
        <v>67</v>
      </c>
      <c r="P6" s="68" t="s">
        <v>68</v>
      </c>
      <c r="Q6" s="68" t="s">
        <v>69</v>
      </c>
      <c r="R6" s="135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52" si="8">ROUND(M8/4,0)</f>
        <v>0</v>
      </c>
      <c r="O8" s="32">
        <f t="shared" ref="O8:O52" si="9">N8</f>
        <v>0</v>
      </c>
      <c r="P8" s="32">
        <f t="shared" ref="P8:P52" si="10">N8</f>
        <v>0</v>
      </c>
      <c r="Q8" s="32">
        <f t="shared" ref="Q8:Q52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5700</v>
      </c>
      <c r="I39" s="43">
        <f t="shared" si="7"/>
        <v>1425</v>
      </c>
      <c r="J39" s="13">
        <f t="shared" si="3"/>
        <v>1425</v>
      </c>
      <c r="K39" s="13">
        <f t="shared" si="4"/>
        <v>1425</v>
      </c>
      <c r="L39" s="13">
        <f t="shared" si="5"/>
        <v>1425</v>
      </c>
      <c r="M39" s="27">
        <f t="shared" si="6"/>
        <v>3059</v>
      </c>
      <c r="N39" s="27">
        <f t="shared" si="8"/>
        <v>765</v>
      </c>
      <c r="O39" s="27">
        <f t="shared" si="9"/>
        <v>765</v>
      </c>
      <c r="P39" s="27">
        <f t="shared" si="10"/>
        <v>765</v>
      </c>
      <c r="Q39" s="27">
        <f t="shared" si="11"/>
        <v>764</v>
      </c>
      <c r="R39" s="32">
        <f t="shared" si="12"/>
        <v>2641</v>
      </c>
      <c r="S39" s="32">
        <f t="shared" si="13"/>
        <v>660</v>
      </c>
      <c r="T39" s="32">
        <f t="shared" si="13"/>
        <v>660</v>
      </c>
      <c r="U39" s="32">
        <f t="shared" si="13"/>
        <v>660</v>
      </c>
      <c r="V39" s="32">
        <f t="shared" si="13"/>
        <v>661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2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ref="M53:M80" si="16">ROUND(H53*E53,0)</f>
        <v>0</v>
      </c>
      <c r="N53" s="27">
        <f t="shared" ref="N53:N80" si="17">ROUND(M53/4,0)</f>
        <v>0</v>
      </c>
      <c r="O53" s="27">
        <f t="shared" ref="O53:O80" si="18">N53</f>
        <v>0</v>
      </c>
      <c r="P53" s="27">
        <f t="shared" ref="P53:P80" si="19">N53</f>
        <v>0</v>
      </c>
      <c r="Q53" s="27">
        <f t="shared" ref="Q53:Q80" si="20">M53-N53-O53-P53</f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6"/>
        <v>0</v>
      </c>
      <c r="N54" s="27">
        <f t="shared" si="17"/>
        <v>0</v>
      </c>
      <c r="O54" s="27">
        <f t="shared" si="18"/>
        <v>0</v>
      </c>
      <c r="P54" s="27">
        <f t="shared" si="19"/>
        <v>0</v>
      </c>
      <c r="Q54" s="27">
        <f t="shared" si="20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6"/>
        <v>0</v>
      </c>
      <c r="N55" s="27">
        <f t="shared" si="17"/>
        <v>0</v>
      </c>
      <c r="O55" s="27">
        <f t="shared" si="18"/>
        <v>0</v>
      </c>
      <c r="P55" s="27">
        <f t="shared" si="19"/>
        <v>0</v>
      </c>
      <c r="Q55" s="27">
        <f t="shared" si="20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6"/>
        <v>0</v>
      </c>
      <c r="N56" s="27">
        <f t="shared" si="17"/>
        <v>0</v>
      </c>
      <c r="O56" s="27">
        <f t="shared" si="18"/>
        <v>0</v>
      </c>
      <c r="P56" s="27">
        <f t="shared" si="19"/>
        <v>0</v>
      </c>
      <c r="Q56" s="27">
        <f t="shared" si="20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6"/>
        <v>0</v>
      </c>
      <c r="N57" s="27">
        <f t="shared" si="17"/>
        <v>0</v>
      </c>
      <c r="O57" s="27">
        <f t="shared" si="18"/>
        <v>0</v>
      </c>
      <c r="P57" s="27">
        <f t="shared" si="19"/>
        <v>0</v>
      </c>
      <c r="Q57" s="27">
        <f t="shared" si="20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6"/>
        <v>0</v>
      </c>
      <c r="N58" s="27">
        <f t="shared" si="17"/>
        <v>0</v>
      </c>
      <c r="O58" s="27">
        <f t="shared" si="18"/>
        <v>0</v>
      </c>
      <c r="P58" s="27">
        <f t="shared" si="19"/>
        <v>0</v>
      </c>
      <c r="Q58" s="27">
        <f t="shared" si="20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6"/>
        <v>0</v>
      </c>
      <c r="N59" s="27">
        <f t="shared" si="17"/>
        <v>0</v>
      </c>
      <c r="O59" s="27">
        <f t="shared" si="18"/>
        <v>0</v>
      </c>
      <c r="P59" s="27">
        <f t="shared" si="19"/>
        <v>0</v>
      </c>
      <c r="Q59" s="27">
        <f t="shared" si="20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6"/>
        <v>0</v>
      </c>
      <c r="N60" s="27">
        <f t="shared" si="17"/>
        <v>0</v>
      </c>
      <c r="O60" s="27">
        <f t="shared" si="18"/>
        <v>0</v>
      </c>
      <c r="P60" s="27">
        <f t="shared" si="19"/>
        <v>0</v>
      </c>
      <c r="Q60" s="27">
        <f t="shared" si="20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6"/>
        <v>0</v>
      </c>
      <c r="N61" s="27">
        <f t="shared" si="17"/>
        <v>0</v>
      </c>
      <c r="O61" s="27">
        <f t="shared" si="18"/>
        <v>0</v>
      </c>
      <c r="P61" s="27">
        <f t="shared" si="19"/>
        <v>0</v>
      </c>
      <c r="Q61" s="27">
        <f t="shared" si="20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6"/>
        <v>0</v>
      </c>
      <c r="N62" s="27">
        <f t="shared" si="17"/>
        <v>0</v>
      </c>
      <c r="O62" s="27">
        <f t="shared" si="18"/>
        <v>0</v>
      </c>
      <c r="P62" s="27">
        <f t="shared" si="19"/>
        <v>0</v>
      </c>
      <c r="Q62" s="27">
        <f t="shared" si="20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6"/>
        <v>0</v>
      </c>
      <c r="N63" s="27">
        <f t="shared" si="17"/>
        <v>0</v>
      </c>
      <c r="O63" s="27">
        <f t="shared" si="18"/>
        <v>0</v>
      </c>
      <c r="P63" s="27">
        <f t="shared" si="19"/>
        <v>0</v>
      </c>
      <c r="Q63" s="27">
        <f t="shared" si="20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6"/>
        <v>0</v>
      </c>
      <c r="N64" s="27">
        <f t="shared" si="17"/>
        <v>0</v>
      </c>
      <c r="O64" s="27">
        <f t="shared" si="18"/>
        <v>0</v>
      </c>
      <c r="P64" s="27">
        <f t="shared" si="19"/>
        <v>0</v>
      </c>
      <c r="Q64" s="27">
        <f t="shared" si="20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6"/>
        <v>0</v>
      </c>
      <c r="N65" s="27">
        <f t="shared" si="17"/>
        <v>0</v>
      </c>
      <c r="O65" s="27">
        <f t="shared" si="18"/>
        <v>0</v>
      </c>
      <c r="P65" s="27">
        <f t="shared" si="19"/>
        <v>0</v>
      </c>
      <c r="Q65" s="27">
        <f t="shared" si="20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6"/>
        <v>0</v>
      </c>
      <c r="N66" s="27">
        <f t="shared" si="17"/>
        <v>0</v>
      </c>
      <c r="O66" s="27">
        <f t="shared" si="18"/>
        <v>0</v>
      </c>
      <c r="P66" s="27">
        <f t="shared" si="19"/>
        <v>0</v>
      </c>
      <c r="Q66" s="27">
        <f t="shared" si="20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6"/>
        <v>0</v>
      </c>
      <c r="N67" s="27">
        <f t="shared" si="17"/>
        <v>0</v>
      </c>
      <c r="O67" s="27">
        <f t="shared" si="18"/>
        <v>0</v>
      </c>
      <c r="P67" s="27">
        <f t="shared" si="19"/>
        <v>0</v>
      </c>
      <c r="Q67" s="27">
        <f t="shared" si="20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6"/>
        <v>0</v>
      </c>
      <c r="N68" s="27">
        <f t="shared" si="17"/>
        <v>0</v>
      </c>
      <c r="O68" s="27">
        <f t="shared" si="18"/>
        <v>0</v>
      </c>
      <c r="P68" s="27">
        <f t="shared" si="19"/>
        <v>0</v>
      </c>
      <c r="Q68" s="27">
        <f t="shared" si="20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6"/>
        <v>0</v>
      </c>
      <c r="N69" s="27">
        <f t="shared" si="17"/>
        <v>0</v>
      </c>
      <c r="O69" s="27">
        <f t="shared" si="18"/>
        <v>0</v>
      </c>
      <c r="P69" s="27">
        <f t="shared" si="19"/>
        <v>0</v>
      </c>
      <c r="Q69" s="27">
        <f t="shared" si="20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17"/>
        <v>0</v>
      </c>
      <c r="O70" s="27">
        <f t="shared" si="18"/>
        <v>0</v>
      </c>
      <c r="P70" s="27">
        <f t="shared" si="19"/>
        <v>0</v>
      </c>
      <c r="Q70" s="27">
        <f t="shared" si="20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21">I71</f>
        <v>0</v>
      </c>
      <c r="K71" s="13">
        <f t="shared" ref="K71:K80" si="22">I71</f>
        <v>0</v>
      </c>
      <c r="L71" s="13">
        <f t="shared" ref="L71:L80" si="23">H71-I71-J71-K71</f>
        <v>0</v>
      </c>
      <c r="M71" s="27">
        <f t="shared" si="16"/>
        <v>0</v>
      </c>
      <c r="N71" s="27">
        <f t="shared" si="17"/>
        <v>0</v>
      </c>
      <c r="O71" s="27">
        <f t="shared" si="18"/>
        <v>0</v>
      </c>
      <c r="P71" s="27">
        <f t="shared" si="19"/>
        <v>0</v>
      </c>
      <c r="Q71" s="27">
        <f t="shared" si="20"/>
        <v>0</v>
      </c>
      <c r="R71" s="32">
        <f t="shared" si="12"/>
        <v>0</v>
      </c>
      <c r="S71" s="32">
        <f t="shared" ref="S71:V79" si="24">I71-N71</f>
        <v>0</v>
      </c>
      <c r="T71" s="32">
        <f t="shared" si="24"/>
        <v>0</v>
      </c>
      <c r="U71" s="32">
        <f t="shared" si="24"/>
        <v>0</v>
      </c>
      <c r="V71" s="32">
        <f t="shared" si="24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5">ROUND(H72/4,0)</f>
        <v>0</v>
      </c>
      <c r="J72" s="13">
        <f t="shared" si="21"/>
        <v>0</v>
      </c>
      <c r="K72" s="13">
        <f t="shared" si="22"/>
        <v>0</v>
      </c>
      <c r="L72" s="13">
        <f t="shared" si="23"/>
        <v>0</v>
      </c>
      <c r="M72" s="27">
        <f t="shared" si="16"/>
        <v>0</v>
      </c>
      <c r="N72" s="27">
        <f t="shared" si="17"/>
        <v>0</v>
      </c>
      <c r="O72" s="27">
        <f t="shared" si="18"/>
        <v>0</v>
      </c>
      <c r="P72" s="27">
        <f t="shared" si="19"/>
        <v>0</v>
      </c>
      <c r="Q72" s="27">
        <f t="shared" si="20"/>
        <v>0</v>
      </c>
      <c r="R72" s="32">
        <f t="shared" ref="R72:R79" si="26">S72+T72+U72+V72</f>
        <v>0</v>
      </c>
      <c r="S72" s="32">
        <f t="shared" si="24"/>
        <v>0</v>
      </c>
      <c r="T72" s="32">
        <f t="shared" si="24"/>
        <v>0</v>
      </c>
      <c r="U72" s="32">
        <f t="shared" si="24"/>
        <v>0</v>
      </c>
      <c r="V72" s="32">
        <f t="shared" si="24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5"/>
        <v>0</v>
      </c>
      <c r="J73" s="13">
        <f t="shared" si="21"/>
        <v>0</v>
      </c>
      <c r="K73" s="13">
        <f t="shared" si="22"/>
        <v>0</v>
      </c>
      <c r="L73" s="13">
        <f t="shared" si="23"/>
        <v>0</v>
      </c>
      <c r="M73" s="27">
        <f t="shared" si="16"/>
        <v>0</v>
      </c>
      <c r="N73" s="27">
        <f t="shared" si="17"/>
        <v>0</v>
      </c>
      <c r="O73" s="27">
        <f t="shared" si="18"/>
        <v>0</v>
      </c>
      <c r="P73" s="27">
        <f t="shared" si="19"/>
        <v>0</v>
      </c>
      <c r="Q73" s="27">
        <f t="shared" si="20"/>
        <v>0</v>
      </c>
      <c r="R73" s="32">
        <f t="shared" si="26"/>
        <v>0</v>
      </c>
      <c r="S73" s="32">
        <f t="shared" si="24"/>
        <v>0</v>
      </c>
      <c r="T73" s="32">
        <f t="shared" si="24"/>
        <v>0</v>
      </c>
      <c r="U73" s="32">
        <f t="shared" si="24"/>
        <v>0</v>
      </c>
      <c r="V73" s="32">
        <f t="shared" si="24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5"/>
        <v>0</v>
      </c>
      <c r="J74" s="13">
        <f t="shared" si="21"/>
        <v>0</v>
      </c>
      <c r="K74" s="13">
        <f t="shared" si="22"/>
        <v>0</v>
      </c>
      <c r="L74" s="13">
        <f t="shared" si="23"/>
        <v>0</v>
      </c>
      <c r="M74" s="27">
        <f t="shared" si="16"/>
        <v>0</v>
      </c>
      <c r="N74" s="27">
        <f t="shared" si="17"/>
        <v>0</v>
      </c>
      <c r="O74" s="27">
        <f t="shared" si="18"/>
        <v>0</v>
      </c>
      <c r="P74" s="27">
        <f t="shared" si="19"/>
        <v>0</v>
      </c>
      <c r="Q74" s="27">
        <f t="shared" si="20"/>
        <v>0</v>
      </c>
      <c r="R74" s="32">
        <f t="shared" si="26"/>
        <v>0</v>
      </c>
      <c r="S74" s="32">
        <f t="shared" si="24"/>
        <v>0</v>
      </c>
      <c r="T74" s="32">
        <f t="shared" si="24"/>
        <v>0</v>
      </c>
      <c r="U74" s="32">
        <f t="shared" si="24"/>
        <v>0</v>
      </c>
      <c r="V74" s="32">
        <f t="shared" si="24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5"/>
        <v>0</v>
      </c>
      <c r="J75" s="13">
        <f t="shared" si="21"/>
        <v>0</v>
      </c>
      <c r="K75" s="13">
        <f t="shared" si="22"/>
        <v>0</v>
      </c>
      <c r="L75" s="13">
        <f t="shared" si="23"/>
        <v>0</v>
      </c>
      <c r="M75" s="27">
        <f t="shared" si="16"/>
        <v>0</v>
      </c>
      <c r="N75" s="27">
        <f t="shared" si="17"/>
        <v>0</v>
      </c>
      <c r="O75" s="27">
        <f t="shared" si="18"/>
        <v>0</v>
      </c>
      <c r="P75" s="27">
        <f t="shared" si="19"/>
        <v>0</v>
      </c>
      <c r="Q75" s="27">
        <f t="shared" si="20"/>
        <v>0</v>
      </c>
      <c r="R75" s="32">
        <f t="shared" si="26"/>
        <v>0</v>
      </c>
      <c r="S75" s="32">
        <f t="shared" si="24"/>
        <v>0</v>
      </c>
      <c r="T75" s="32">
        <f t="shared" si="24"/>
        <v>0</v>
      </c>
      <c r="U75" s="32">
        <f t="shared" si="24"/>
        <v>0</v>
      </c>
      <c r="V75" s="32">
        <f t="shared" si="24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5"/>
        <v>0</v>
      </c>
      <c r="J76" s="13">
        <f t="shared" si="21"/>
        <v>0</v>
      </c>
      <c r="K76" s="13">
        <f t="shared" si="22"/>
        <v>0</v>
      </c>
      <c r="L76" s="13">
        <f t="shared" si="23"/>
        <v>0</v>
      </c>
      <c r="M76" s="27">
        <f t="shared" si="16"/>
        <v>0</v>
      </c>
      <c r="N76" s="27">
        <f t="shared" si="17"/>
        <v>0</v>
      </c>
      <c r="O76" s="27">
        <f t="shared" si="18"/>
        <v>0</v>
      </c>
      <c r="P76" s="27">
        <f t="shared" si="19"/>
        <v>0</v>
      </c>
      <c r="Q76" s="27">
        <f t="shared" si="20"/>
        <v>0</v>
      </c>
      <c r="R76" s="32">
        <f t="shared" si="26"/>
        <v>0</v>
      </c>
      <c r="S76" s="32">
        <f t="shared" si="24"/>
        <v>0</v>
      </c>
      <c r="T76" s="32">
        <f t="shared" si="24"/>
        <v>0</v>
      </c>
      <c r="U76" s="32">
        <f t="shared" si="24"/>
        <v>0</v>
      </c>
      <c r="V76" s="32">
        <f t="shared" si="24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5"/>
        <v>0</v>
      </c>
      <c r="J77" s="13">
        <f t="shared" si="21"/>
        <v>0</v>
      </c>
      <c r="K77" s="13">
        <f t="shared" si="22"/>
        <v>0</v>
      </c>
      <c r="L77" s="13">
        <f t="shared" si="23"/>
        <v>0</v>
      </c>
      <c r="M77" s="27">
        <f t="shared" si="16"/>
        <v>0</v>
      </c>
      <c r="N77" s="27">
        <f t="shared" si="17"/>
        <v>0</v>
      </c>
      <c r="O77" s="27">
        <f t="shared" si="18"/>
        <v>0</v>
      </c>
      <c r="P77" s="27">
        <f t="shared" si="19"/>
        <v>0</v>
      </c>
      <c r="Q77" s="27">
        <f t="shared" si="20"/>
        <v>0</v>
      </c>
      <c r="R77" s="32">
        <f t="shared" si="26"/>
        <v>0</v>
      </c>
      <c r="S77" s="32">
        <f t="shared" si="24"/>
        <v>0</v>
      </c>
      <c r="T77" s="32">
        <f t="shared" si="24"/>
        <v>0</v>
      </c>
      <c r="U77" s="32">
        <f t="shared" si="24"/>
        <v>0</v>
      </c>
      <c r="V77" s="32">
        <f t="shared" si="24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5"/>
        <v>0</v>
      </c>
      <c r="J78" s="13">
        <f t="shared" si="21"/>
        <v>0</v>
      </c>
      <c r="K78" s="13">
        <f t="shared" si="22"/>
        <v>0</v>
      </c>
      <c r="L78" s="13">
        <f t="shared" si="23"/>
        <v>0</v>
      </c>
      <c r="M78" s="27">
        <f t="shared" si="16"/>
        <v>0</v>
      </c>
      <c r="N78" s="27">
        <f t="shared" si="17"/>
        <v>0</v>
      </c>
      <c r="O78" s="27">
        <f t="shared" si="18"/>
        <v>0</v>
      </c>
      <c r="P78" s="27">
        <f t="shared" si="19"/>
        <v>0</v>
      </c>
      <c r="Q78" s="27">
        <f t="shared" si="20"/>
        <v>0</v>
      </c>
      <c r="R78" s="32">
        <f t="shared" si="26"/>
        <v>0</v>
      </c>
      <c r="S78" s="32">
        <f t="shared" si="24"/>
        <v>0</v>
      </c>
      <c r="T78" s="32">
        <f t="shared" si="24"/>
        <v>0</v>
      </c>
      <c r="U78" s="32">
        <f t="shared" si="24"/>
        <v>0</v>
      </c>
      <c r="V78" s="32">
        <f t="shared" si="24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5"/>
        <v>0</v>
      </c>
      <c r="J79" s="13">
        <f t="shared" si="21"/>
        <v>0</v>
      </c>
      <c r="K79" s="13">
        <f t="shared" si="22"/>
        <v>0</v>
      </c>
      <c r="L79" s="13">
        <f t="shared" si="23"/>
        <v>0</v>
      </c>
      <c r="M79" s="27">
        <f t="shared" si="16"/>
        <v>0</v>
      </c>
      <c r="N79" s="27">
        <f t="shared" si="17"/>
        <v>0</v>
      </c>
      <c r="O79" s="27">
        <f t="shared" si="18"/>
        <v>0</v>
      </c>
      <c r="P79" s="27">
        <f t="shared" si="19"/>
        <v>0</v>
      </c>
      <c r="Q79" s="27">
        <f t="shared" si="20"/>
        <v>0</v>
      </c>
      <c r="R79" s="32">
        <f t="shared" si="26"/>
        <v>0</v>
      </c>
      <c r="S79" s="32">
        <f t="shared" si="24"/>
        <v>0</v>
      </c>
      <c r="T79" s="32">
        <f t="shared" si="24"/>
        <v>0</v>
      </c>
      <c r="U79" s="32">
        <f t="shared" si="24"/>
        <v>0</v>
      </c>
      <c r="V79" s="32">
        <f t="shared" si="24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5"/>
        <v>0</v>
      </c>
      <c r="J80" s="13">
        <f t="shared" si="21"/>
        <v>0</v>
      </c>
      <c r="K80" s="13">
        <f t="shared" si="22"/>
        <v>0</v>
      </c>
      <c r="L80" s="13">
        <f t="shared" si="23"/>
        <v>0</v>
      </c>
      <c r="M80" s="27">
        <f t="shared" si="16"/>
        <v>0</v>
      </c>
      <c r="N80" s="27">
        <f t="shared" si="17"/>
        <v>0</v>
      </c>
      <c r="O80" s="27">
        <f t="shared" si="18"/>
        <v>0</v>
      </c>
      <c r="P80" s="27">
        <f t="shared" si="19"/>
        <v>0</v>
      </c>
      <c r="Q80" s="27">
        <f t="shared" si="20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5700</v>
      </c>
      <c r="I81" s="54">
        <f t="shared" si="29"/>
        <v>1425</v>
      </c>
      <c r="J81" s="8">
        <f t="shared" si="29"/>
        <v>1425</v>
      </c>
      <c r="K81" s="8">
        <f t="shared" si="29"/>
        <v>1425</v>
      </c>
      <c r="L81" s="8">
        <f t="shared" si="29"/>
        <v>1425</v>
      </c>
      <c r="M81" s="8">
        <f t="shared" si="29"/>
        <v>3059</v>
      </c>
      <c r="N81" s="8">
        <f t="shared" si="29"/>
        <v>765</v>
      </c>
      <c r="O81" s="8">
        <f t="shared" si="29"/>
        <v>765</v>
      </c>
      <c r="P81" s="8">
        <f t="shared" si="29"/>
        <v>765</v>
      </c>
      <c r="Q81" s="8">
        <f t="shared" si="29"/>
        <v>764</v>
      </c>
      <c r="R81" s="8">
        <f t="shared" si="29"/>
        <v>2641</v>
      </c>
      <c r="S81" s="8">
        <f t="shared" si="29"/>
        <v>660</v>
      </c>
      <c r="T81" s="8">
        <f t="shared" si="29"/>
        <v>660</v>
      </c>
      <c r="U81" s="8">
        <f t="shared" si="29"/>
        <v>660</v>
      </c>
      <c r="V81" s="8">
        <f t="shared" si="29"/>
        <v>661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6" activePane="bottomRight" state="frozen"/>
      <selection pane="topRight" activeCell="G1" sqref="G1"/>
      <selection pane="bottomLeft" activeCell="A7" sqref="A7"/>
      <selection pane="bottomRight" activeCell="G1" sqref="G1:G104857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268</v>
      </c>
    </row>
    <row r="3" spans="1:22" ht="15.75" x14ac:dyDescent="0.25">
      <c r="B3" s="20" t="s">
        <v>269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34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8" t="s">
        <v>66</v>
      </c>
      <c r="O6" s="68" t="s">
        <v>67</v>
      </c>
      <c r="P6" s="68" t="s">
        <v>68</v>
      </c>
      <c r="Q6" s="68" t="s">
        <v>69</v>
      </c>
      <c r="R6" s="135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100</v>
      </c>
      <c r="I39" s="43">
        <f t="shared" si="7"/>
        <v>25</v>
      </c>
      <c r="J39" s="13">
        <f t="shared" si="3"/>
        <v>25</v>
      </c>
      <c r="K39" s="13">
        <f t="shared" si="4"/>
        <v>25</v>
      </c>
      <c r="L39" s="13">
        <f t="shared" si="5"/>
        <v>25</v>
      </c>
      <c r="M39" s="27">
        <f t="shared" si="6"/>
        <v>54</v>
      </c>
      <c r="N39" s="27">
        <f t="shared" si="8"/>
        <v>14</v>
      </c>
      <c r="O39" s="27">
        <f t="shared" si="9"/>
        <v>14</v>
      </c>
      <c r="P39" s="27">
        <f t="shared" si="10"/>
        <v>14</v>
      </c>
      <c r="Q39" s="27">
        <f t="shared" si="11"/>
        <v>12</v>
      </c>
      <c r="R39" s="32">
        <f t="shared" si="12"/>
        <v>46</v>
      </c>
      <c r="S39" s="32">
        <f t="shared" si="13"/>
        <v>11</v>
      </c>
      <c r="T39" s="32">
        <f t="shared" si="13"/>
        <v>11</v>
      </c>
      <c r="U39" s="32">
        <f t="shared" si="13"/>
        <v>11</v>
      </c>
      <c r="V39" s="32">
        <f t="shared" si="13"/>
        <v>13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80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4"/>
        <v>0</v>
      </c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4"/>
        <v>0</v>
      </c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4"/>
        <v>0</v>
      </c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4"/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4"/>
        <v>0</v>
      </c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4"/>
        <v>0</v>
      </c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4"/>
        <v>0</v>
      </c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4"/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4"/>
        <v>0</v>
      </c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4"/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4"/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4"/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4"/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4"/>
        <v>0</v>
      </c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4"/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4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16">I71</f>
        <v>0</v>
      </c>
      <c r="K71" s="13">
        <f t="shared" ref="K71:K80" si="17">I71</f>
        <v>0</v>
      </c>
      <c r="L71" s="13">
        <f t="shared" ref="L71:L80" si="18">H71-I71-J71-K71</f>
        <v>0</v>
      </c>
      <c r="M71" s="27">
        <f t="shared" si="14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19">I71-N71</f>
        <v>0</v>
      </c>
      <c r="T71" s="32">
        <f t="shared" si="19"/>
        <v>0</v>
      </c>
      <c r="U71" s="32">
        <f t="shared" si="19"/>
        <v>0</v>
      </c>
      <c r="V71" s="32">
        <f t="shared" si="19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0">ROUND(H72/4,0)</f>
        <v>0</v>
      </c>
      <c r="J72" s="13">
        <f t="shared" si="16"/>
        <v>0</v>
      </c>
      <c r="K72" s="13">
        <f t="shared" si="17"/>
        <v>0</v>
      </c>
      <c r="L72" s="13">
        <f t="shared" si="18"/>
        <v>0</v>
      </c>
      <c r="M72" s="27">
        <f t="shared" si="14"/>
        <v>0</v>
      </c>
      <c r="N72" s="27">
        <f t="shared" ref="N72:N80" si="21">ROUND(M72/4,0)</f>
        <v>0</v>
      </c>
      <c r="O72" s="27">
        <f t="shared" ref="O72:O80" si="22">N72</f>
        <v>0</v>
      </c>
      <c r="P72" s="27">
        <f t="shared" ref="P72:P80" si="23">N72</f>
        <v>0</v>
      </c>
      <c r="Q72" s="27">
        <f t="shared" ref="Q72:Q80" si="24">M72-N72-O72-P72</f>
        <v>0</v>
      </c>
      <c r="R72" s="32">
        <f t="shared" ref="R72:R79" si="25">S72+T72+U72+V72</f>
        <v>0</v>
      </c>
      <c r="S72" s="32">
        <f t="shared" si="19"/>
        <v>0</v>
      </c>
      <c r="T72" s="32">
        <f t="shared" si="19"/>
        <v>0</v>
      </c>
      <c r="U72" s="32">
        <f t="shared" si="19"/>
        <v>0</v>
      </c>
      <c r="V72" s="32">
        <f t="shared" si="19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0"/>
        <v>0</v>
      </c>
      <c r="J73" s="13">
        <f t="shared" si="16"/>
        <v>0</v>
      </c>
      <c r="K73" s="13">
        <f t="shared" si="17"/>
        <v>0</v>
      </c>
      <c r="L73" s="13">
        <f t="shared" si="18"/>
        <v>0</v>
      </c>
      <c r="M73" s="27">
        <f t="shared" si="14"/>
        <v>0</v>
      </c>
      <c r="N73" s="27">
        <f t="shared" si="21"/>
        <v>0</v>
      </c>
      <c r="O73" s="27">
        <f t="shared" si="22"/>
        <v>0</v>
      </c>
      <c r="P73" s="27">
        <f t="shared" si="23"/>
        <v>0</v>
      </c>
      <c r="Q73" s="27">
        <f t="shared" si="24"/>
        <v>0</v>
      </c>
      <c r="R73" s="32">
        <f t="shared" si="25"/>
        <v>0</v>
      </c>
      <c r="S73" s="32">
        <f t="shared" si="19"/>
        <v>0</v>
      </c>
      <c r="T73" s="32">
        <f t="shared" si="19"/>
        <v>0</v>
      </c>
      <c r="U73" s="32">
        <f t="shared" si="19"/>
        <v>0</v>
      </c>
      <c r="V73" s="32">
        <f t="shared" si="19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0"/>
        <v>0</v>
      </c>
      <c r="J74" s="13">
        <f t="shared" si="16"/>
        <v>0</v>
      </c>
      <c r="K74" s="13">
        <f t="shared" si="17"/>
        <v>0</v>
      </c>
      <c r="L74" s="13">
        <f t="shared" si="18"/>
        <v>0</v>
      </c>
      <c r="M74" s="27">
        <f t="shared" si="14"/>
        <v>0</v>
      </c>
      <c r="N74" s="27">
        <f t="shared" si="21"/>
        <v>0</v>
      </c>
      <c r="O74" s="27">
        <f t="shared" si="22"/>
        <v>0</v>
      </c>
      <c r="P74" s="27">
        <f t="shared" si="23"/>
        <v>0</v>
      </c>
      <c r="Q74" s="27">
        <f t="shared" si="24"/>
        <v>0</v>
      </c>
      <c r="R74" s="32">
        <f t="shared" si="25"/>
        <v>0</v>
      </c>
      <c r="S74" s="32">
        <f t="shared" si="19"/>
        <v>0</v>
      </c>
      <c r="T74" s="32">
        <f t="shared" si="19"/>
        <v>0</v>
      </c>
      <c r="U74" s="32">
        <f t="shared" si="19"/>
        <v>0</v>
      </c>
      <c r="V74" s="32">
        <f t="shared" si="19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0"/>
        <v>0</v>
      </c>
      <c r="J75" s="13">
        <f t="shared" si="16"/>
        <v>0</v>
      </c>
      <c r="K75" s="13">
        <f t="shared" si="17"/>
        <v>0</v>
      </c>
      <c r="L75" s="13">
        <f t="shared" si="18"/>
        <v>0</v>
      </c>
      <c r="M75" s="27">
        <f t="shared" si="14"/>
        <v>0</v>
      </c>
      <c r="N75" s="27">
        <f t="shared" si="21"/>
        <v>0</v>
      </c>
      <c r="O75" s="27">
        <f t="shared" si="22"/>
        <v>0</v>
      </c>
      <c r="P75" s="27">
        <f t="shared" si="23"/>
        <v>0</v>
      </c>
      <c r="Q75" s="27">
        <f t="shared" si="24"/>
        <v>0</v>
      </c>
      <c r="R75" s="32">
        <f t="shared" si="25"/>
        <v>0</v>
      </c>
      <c r="S75" s="32">
        <f t="shared" si="19"/>
        <v>0</v>
      </c>
      <c r="T75" s="32">
        <f t="shared" si="19"/>
        <v>0</v>
      </c>
      <c r="U75" s="32">
        <f t="shared" si="19"/>
        <v>0</v>
      </c>
      <c r="V75" s="32">
        <f t="shared" si="19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0"/>
        <v>0</v>
      </c>
      <c r="J76" s="13">
        <f t="shared" si="16"/>
        <v>0</v>
      </c>
      <c r="K76" s="13">
        <f t="shared" si="17"/>
        <v>0</v>
      </c>
      <c r="L76" s="13">
        <f t="shared" si="18"/>
        <v>0</v>
      </c>
      <c r="M76" s="27">
        <f t="shared" si="14"/>
        <v>0</v>
      </c>
      <c r="N76" s="27">
        <f t="shared" si="21"/>
        <v>0</v>
      </c>
      <c r="O76" s="27">
        <f t="shared" si="22"/>
        <v>0</v>
      </c>
      <c r="P76" s="27">
        <f t="shared" si="23"/>
        <v>0</v>
      </c>
      <c r="Q76" s="27">
        <f t="shared" si="24"/>
        <v>0</v>
      </c>
      <c r="R76" s="32">
        <f t="shared" si="25"/>
        <v>0</v>
      </c>
      <c r="S76" s="32">
        <f t="shared" si="19"/>
        <v>0</v>
      </c>
      <c r="T76" s="32">
        <f t="shared" si="19"/>
        <v>0</v>
      </c>
      <c r="U76" s="32">
        <f t="shared" si="19"/>
        <v>0</v>
      </c>
      <c r="V76" s="32">
        <f t="shared" si="19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0"/>
        <v>0</v>
      </c>
      <c r="J77" s="13">
        <f t="shared" si="16"/>
        <v>0</v>
      </c>
      <c r="K77" s="13">
        <f t="shared" si="17"/>
        <v>0</v>
      </c>
      <c r="L77" s="13">
        <f t="shared" si="18"/>
        <v>0</v>
      </c>
      <c r="M77" s="27">
        <f t="shared" si="14"/>
        <v>0</v>
      </c>
      <c r="N77" s="27">
        <f t="shared" si="21"/>
        <v>0</v>
      </c>
      <c r="O77" s="27">
        <f t="shared" si="22"/>
        <v>0</v>
      </c>
      <c r="P77" s="27">
        <f t="shared" si="23"/>
        <v>0</v>
      </c>
      <c r="Q77" s="27">
        <f t="shared" si="24"/>
        <v>0</v>
      </c>
      <c r="R77" s="32">
        <f t="shared" si="25"/>
        <v>0</v>
      </c>
      <c r="S77" s="32">
        <f t="shared" si="19"/>
        <v>0</v>
      </c>
      <c r="T77" s="32">
        <f t="shared" si="19"/>
        <v>0</v>
      </c>
      <c r="U77" s="32">
        <f t="shared" si="19"/>
        <v>0</v>
      </c>
      <c r="V77" s="32">
        <f t="shared" si="19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0"/>
        <v>0</v>
      </c>
      <c r="J78" s="13">
        <f t="shared" si="16"/>
        <v>0</v>
      </c>
      <c r="K78" s="13">
        <f t="shared" si="17"/>
        <v>0</v>
      </c>
      <c r="L78" s="13">
        <f t="shared" si="18"/>
        <v>0</v>
      </c>
      <c r="M78" s="27">
        <f t="shared" si="14"/>
        <v>0</v>
      </c>
      <c r="N78" s="27">
        <f t="shared" si="21"/>
        <v>0</v>
      </c>
      <c r="O78" s="27">
        <f t="shared" si="22"/>
        <v>0</v>
      </c>
      <c r="P78" s="27">
        <f t="shared" si="23"/>
        <v>0</v>
      </c>
      <c r="Q78" s="27">
        <f t="shared" si="24"/>
        <v>0</v>
      </c>
      <c r="R78" s="32">
        <f t="shared" si="25"/>
        <v>0</v>
      </c>
      <c r="S78" s="32">
        <f t="shared" si="19"/>
        <v>0</v>
      </c>
      <c r="T78" s="32">
        <f t="shared" si="19"/>
        <v>0</v>
      </c>
      <c r="U78" s="32">
        <f t="shared" si="19"/>
        <v>0</v>
      </c>
      <c r="V78" s="32">
        <f t="shared" si="19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0"/>
        <v>0</v>
      </c>
      <c r="J79" s="13">
        <f t="shared" si="16"/>
        <v>0</v>
      </c>
      <c r="K79" s="13">
        <f t="shared" si="17"/>
        <v>0</v>
      </c>
      <c r="L79" s="13">
        <f t="shared" si="18"/>
        <v>0</v>
      </c>
      <c r="M79" s="27">
        <f t="shared" si="14"/>
        <v>0</v>
      </c>
      <c r="N79" s="27">
        <f t="shared" si="21"/>
        <v>0</v>
      </c>
      <c r="O79" s="27">
        <f t="shared" si="22"/>
        <v>0</v>
      </c>
      <c r="P79" s="27">
        <f t="shared" si="23"/>
        <v>0</v>
      </c>
      <c r="Q79" s="27">
        <f t="shared" si="24"/>
        <v>0</v>
      </c>
      <c r="R79" s="32">
        <f t="shared" si="25"/>
        <v>0</v>
      </c>
      <c r="S79" s="32">
        <f t="shared" si="19"/>
        <v>0</v>
      </c>
      <c r="T79" s="32">
        <f t="shared" si="19"/>
        <v>0</v>
      </c>
      <c r="U79" s="32">
        <f t="shared" si="19"/>
        <v>0</v>
      </c>
      <c r="V79" s="32">
        <f t="shared" si="19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0"/>
        <v>0</v>
      </c>
      <c r="J80" s="13">
        <f t="shared" si="16"/>
        <v>0</v>
      </c>
      <c r="K80" s="13">
        <f t="shared" si="17"/>
        <v>0</v>
      </c>
      <c r="L80" s="13">
        <f t="shared" si="18"/>
        <v>0</v>
      </c>
      <c r="M80" s="27">
        <f t="shared" si="14"/>
        <v>0</v>
      </c>
      <c r="N80" s="27">
        <f t="shared" si="21"/>
        <v>0</v>
      </c>
      <c r="O80" s="27">
        <f t="shared" si="22"/>
        <v>0</v>
      </c>
      <c r="P80" s="27">
        <f t="shared" si="23"/>
        <v>0</v>
      </c>
      <c r="Q80" s="27">
        <f t="shared" si="24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6">C81/(C81+D81)</f>
        <v>0.54353112842040974</v>
      </c>
      <c r="F81" s="74">
        <f t="shared" ref="F81" si="27">1-E81</f>
        <v>0.45646887157959026</v>
      </c>
      <c r="G81" s="54">
        <f t="shared" ref="G81:V81" si="28">SUM(G7:G80)</f>
        <v>822585</v>
      </c>
      <c r="H81" s="54">
        <f t="shared" si="28"/>
        <v>100</v>
      </c>
      <c r="I81" s="54">
        <f t="shared" si="28"/>
        <v>25</v>
      </c>
      <c r="J81" s="8">
        <f t="shared" si="28"/>
        <v>25</v>
      </c>
      <c r="K81" s="8">
        <f t="shared" si="28"/>
        <v>25</v>
      </c>
      <c r="L81" s="8">
        <f t="shared" si="28"/>
        <v>25</v>
      </c>
      <c r="M81" s="8">
        <f t="shared" si="28"/>
        <v>54</v>
      </c>
      <c r="N81" s="8">
        <f t="shared" si="28"/>
        <v>14</v>
      </c>
      <c r="O81" s="8">
        <f t="shared" si="28"/>
        <v>14</v>
      </c>
      <c r="P81" s="8">
        <f t="shared" si="28"/>
        <v>14</v>
      </c>
      <c r="Q81" s="8">
        <f t="shared" si="28"/>
        <v>12</v>
      </c>
      <c r="R81" s="8">
        <f t="shared" si="28"/>
        <v>46</v>
      </c>
      <c r="S81" s="8">
        <f t="shared" si="28"/>
        <v>11</v>
      </c>
      <c r="T81" s="8">
        <f t="shared" si="28"/>
        <v>11</v>
      </c>
      <c r="U81" s="8">
        <f t="shared" si="28"/>
        <v>11</v>
      </c>
      <c r="V81" s="8">
        <f t="shared" si="28"/>
        <v>13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52" activePane="bottomRight" state="frozen"/>
      <selection pane="topRight" activeCell="G1" sqref="G1"/>
      <selection pane="bottomLeft" activeCell="A7" sqref="A7"/>
      <selection pane="bottomRight" activeCell="H36" sqref="H3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270</v>
      </c>
    </row>
    <row r="3" spans="1:22" ht="15.75" x14ac:dyDescent="0.25">
      <c r="B3" s="20" t="s">
        <v>271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34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8" t="s">
        <v>66</v>
      </c>
      <c r="O6" s="68" t="s">
        <v>67</v>
      </c>
      <c r="P6" s="68" t="s">
        <v>68</v>
      </c>
      <c r="Q6" s="68" t="s">
        <v>69</v>
      </c>
      <c r="R6" s="135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1200</v>
      </c>
      <c r="I39" s="43">
        <f t="shared" si="7"/>
        <v>300</v>
      </c>
      <c r="J39" s="13">
        <f t="shared" si="3"/>
        <v>300</v>
      </c>
      <c r="K39" s="13">
        <f t="shared" si="4"/>
        <v>300</v>
      </c>
      <c r="L39" s="13">
        <f t="shared" si="5"/>
        <v>300</v>
      </c>
      <c r="M39" s="27">
        <f t="shared" si="6"/>
        <v>644</v>
      </c>
      <c r="N39" s="27">
        <f t="shared" si="8"/>
        <v>161</v>
      </c>
      <c r="O39" s="27">
        <f t="shared" si="9"/>
        <v>161</v>
      </c>
      <c r="P39" s="27">
        <f t="shared" si="10"/>
        <v>161</v>
      </c>
      <c r="Q39" s="27">
        <f t="shared" si="11"/>
        <v>161</v>
      </c>
      <c r="R39" s="32">
        <f t="shared" si="12"/>
        <v>556</v>
      </c>
      <c r="S39" s="32">
        <f t="shared" si="13"/>
        <v>139</v>
      </c>
      <c r="T39" s="32">
        <f t="shared" si="13"/>
        <v>139</v>
      </c>
      <c r="U39" s="32">
        <f t="shared" si="13"/>
        <v>139</v>
      </c>
      <c r="V39" s="32">
        <f t="shared" si="13"/>
        <v>139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80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4"/>
        <v>0</v>
      </c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4"/>
        <v>0</v>
      </c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4"/>
        <v>0</v>
      </c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4"/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4"/>
        <v>0</v>
      </c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4"/>
        <v>0</v>
      </c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4"/>
        <v>0</v>
      </c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4"/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4"/>
        <v>0</v>
      </c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4"/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4"/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4"/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4"/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4"/>
        <v>0</v>
      </c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4"/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4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16">I71</f>
        <v>0</v>
      </c>
      <c r="K71" s="13">
        <f t="shared" ref="K71:K80" si="17">I71</f>
        <v>0</v>
      </c>
      <c r="L71" s="13">
        <f t="shared" ref="L71:L80" si="18">H71-I71-J71-K71</f>
        <v>0</v>
      </c>
      <c r="M71" s="27">
        <f t="shared" si="14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19">I71-N71</f>
        <v>0</v>
      </c>
      <c r="T71" s="32">
        <f t="shared" si="19"/>
        <v>0</v>
      </c>
      <c r="U71" s="32">
        <f t="shared" si="19"/>
        <v>0</v>
      </c>
      <c r="V71" s="32">
        <f t="shared" si="19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0">ROUND(H72/4,0)</f>
        <v>0</v>
      </c>
      <c r="J72" s="13">
        <f t="shared" si="16"/>
        <v>0</v>
      </c>
      <c r="K72" s="13">
        <f t="shared" si="17"/>
        <v>0</v>
      </c>
      <c r="L72" s="13">
        <f t="shared" si="18"/>
        <v>0</v>
      </c>
      <c r="M72" s="27">
        <f t="shared" si="14"/>
        <v>0</v>
      </c>
      <c r="N72" s="27">
        <f t="shared" ref="N72:N80" si="21">ROUND(M72/4,0)</f>
        <v>0</v>
      </c>
      <c r="O72" s="27">
        <f t="shared" ref="O72:O80" si="22">N72</f>
        <v>0</v>
      </c>
      <c r="P72" s="27">
        <f t="shared" ref="P72:P80" si="23">N72</f>
        <v>0</v>
      </c>
      <c r="Q72" s="27">
        <f t="shared" ref="Q72:Q80" si="24">M72-N72-O72-P72</f>
        <v>0</v>
      </c>
      <c r="R72" s="32">
        <f t="shared" ref="R72:R79" si="25">S72+T72+U72+V72</f>
        <v>0</v>
      </c>
      <c r="S72" s="32">
        <f t="shared" si="19"/>
        <v>0</v>
      </c>
      <c r="T72" s="32">
        <f t="shared" si="19"/>
        <v>0</v>
      </c>
      <c r="U72" s="32">
        <f t="shared" si="19"/>
        <v>0</v>
      </c>
      <c r="V72" s="32">
        <f t="shared" si="19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0"/>
        <v>0</v>
      </c>
      <c r="J73" s="13">
        <f t="shared" si="16"/>
        <v>0</v>
      </c>
      <c r="K73" s="13">
        <f t="shared" si="17"/>
        <v>0</v>
      </c>
      <c r="L73" s="13">
        <f t="shared" si="18"/>
        <v>0</v>
      </c>
      <c r="M73" s="27">
        <f t="shared" si="14"/>
        <v>0</v>
      </c>
      <c r="N73" s="27">
        <f t="shared" si="21"/>
        <v>0</v>
      </c>
      <c r="O73" s="27">
        <f t="shared" si="22"/>
        <v>0</v>
      </c>
      <c r="P73" s="27">
        <f t="shared" si="23"/>
        <v>0</v>
      </c>
      <c r="Q73" s="27">
        <f t="shared" si="24"/>
        <v>0</v>
      </c>
      <c r="R73" s="32">
        <f t="shared" si="25"/>
        <v>0</v>
      </c>
      <c r="S73" s="32">
        <f t="shared" si="19"/>
        <v>0</v>
      </c>
      <c r="T73" s="32">
        <f t="shared" si="19"/>
        <v>0</v>
      </c>
      <c r="U73" s="32">
        <f t="shared" si="19"/>
        <v>0</v>
      </c>
      <c r="V73" s="32">
        <f t="shared" si="19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0"/>
        <v>0</v>
      </c>
      <c r="J74" s="13">
        <f t="shared" si="16"/>
        <v>0</v>
      </c>
      <c r="K74" s="13">
        <f t="shared" si="17"/>
        <v>0</v>
      </c>
      <c r="L74" s="13">
        <f t="shared" si="18"/>
        <v>0</v>
      </c>
      <c r="M74" s="27">
        <f t="shared" si="14"/>
        <v>0</v>
      </c>
      <c r="N74" s="27">
        <f t="shared" si="21"/>
        <v>0</v>
      </c>
      <c r="O74" s="27">
        <f t="shared" si="22"/>
        <v>0</v>
      </c>
      <c r="P74" s="27">
        <f t="shared" si="23"/>
        <v>0</v>
      </c>
      <c r="Q74" s="27">
        <f t="shared" si="24"/>
        <v>0</v>
      </c>
      <c r="R74" s="32">
        <f t="shared" si="25"/>
        <v>0</v>
      </c>
      <c r="S74" s="32">
        <f t="shared" si="19"/>
        <v>0</v>
      </c>
      <c r="T74" s="32">
        <f t="shared" si="19"/>
        <v>0</v>
      </c>
      <c r="U74" s="32">
        <f t="shared" si="19"/>
        <v>0</v>
      </c>
      <c r="V74" s="32">
        <f t="shared" si="19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0"/>
        <v>0</v>
      </c>
      <c r="J75" s="13">
        <f t="shared" si="16"/>
        <v>0</v>
      </c>
      <c r="K75" s="13">
        <f t="shared" si="17"/>
        <v>0</v>
      </c>
      <c r="L75" s="13">
        <f t="shared" si="18"/>
        <v>0</v>
      </c>
      <c r="M75" s="27">
        <f t="shared" si="14"/>
        <v>0</v>
      </c>
      <c r="N75" s="27">
        <f t="shared" si="21"/>
        <v>0</v>
      </c>
      <c r="O75" s="27">
        <f t="shared" si="22"/>
        <v>0</v>
      </c>
      <c r="P75" s="27">
        <f t="shared" si="23"/>
        <v>0</v>
      </c>
      <c r="Q75" s="27">
        <f t="shared" si="24"/>
        <v>0</v>
      </c>
      <c r="R75" s="32">
        <f t="shared" si="25"/>
        <v>0</v>
      </c>
      <c r="S75" s="32">
        <f t="shared" si="19"/>
        <v>0</v>
      </c>
      <c r="T75" s="32">
        <f t="shared" si="19"/>
        <v>0</v>
      </c>
      <c r="U75" s="32">
        <f t="shared" si="19"/>
        <v>0</v>
      </c>
      <c r="V75" s="32">
        <f t="shared" si="19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0"/>
        <v>0</v>
      </c>
      <c r="J76" s="13">
        <f t="shared" si="16"/>
        <v>0</v>
      </c>
      <c r="K76" s="13">
        <f t="shared" si="17"/>
        <v>0</v>
      </c>
      <c r="L76" s="13">
        <f t="shared" si="18"/>
        <v>0</v>
      </c>
      <c r="M76" s="27">
        <f t="shared" si="14"/>
        <v>0</v>
      </c>
      <c r="N76" s="27">
        <f t="shared" si="21"/>
        <v>0</v>
      </c>
      <c r="O76" s="27">
        <f t="shared" si="22"/>
        <v>0</v>
      </c>
      <c r="P76" s="27">
        <f t="shared" si="23"/>
        <v>0</v>
      </c>
      <c r="Q76" s="27">
        <f t="shared" si="24"/>
        <v>0</v>
      </c>
      <c r="R76" s="32">
        <f t="shared" si="25"/>
        <v>0</v>
      </c>
      <c r="S76" s="32">
        <f t="shared" si="19"/>
        <v>0</v>
      </c>
      <c r="T76" s="32">
        <f t="shared" si="19"/>
        <v>0</v>
      </c>
      <c r="U76" s="32">
        <f t="shared" si="19"/>
        <v>0</v>
      </c>
      <c r="V76" s="32">
        <f t="shared" si="19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0"/>
        <v>0</v>
      </c>
      <c r="J77" s="13">
        <f t="shared" si="16"/>
        <v>0</v>
      </c>
      <c r="K77" s="13">
        <f t="shared" si="17"/>
        <v>0</v>
      </c>
      <c r="L77" s="13">
        <f t="shared" si="18"/>
        <v>0</v>
      </c>
      <c r="M77" s="27">
        <f t="shared" si="14"/>
        <v>0</v>
      </c>
      <c r="N77" s="27">
        <f t="shared" si="21"/>
        <v>0</v>
      </c>
      <c r="O77" s="27">
        <f t="shared" si="22"/>
        <v>0</v>
      </c>
      <c r="P77" s="27">
        <f t="shared" si="23"/>
        <v>0</v>
      </c>
      <c r="Q77" s="27">
        <f t="shared" si="24"/>
        <v>0</v>
      </c>
      <c r="R77" s="32">
        <f t="shared" si="25"/>
        <v>0</v>
      </c>
      <c r="S77" s="32">
        <f t="shared" si="19"/>
        <v>0</v>
      </c>
      <c r="T77" s="32">
        <f t="shared" si="19"/>
        <v>0</v>
      </c>
      <c r="U77" s="32">
        <f t="shared" si="19"/>
        <v>0</v>
      </c>
      <c r="V77" s="32">
        <f t="shared" si="19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0"/>
        <v>0</v>
      </c>
      <c r="J78" s="13">
        <f t="shared" si="16"/>
        <v>0</v>
      </c>
      <c r="K78" s="13">
        <f t="shared" si="17"/>
        <v>0</v>
      </c>
      <c r="L78" s="13">
        <f t="shared" si="18"/>
        <v>0</v>
      </c>
      <c r="M78" s="27">
        <f t="shared" si="14"/>
        <v>0</v>
      </c>
      <c r="N78" s="27">
        <f t="shared" si="21"/>
        <v>0</v>
      </c>
      <c r="O78" s="27">
        <f t="shared" si="22"/>
        <v>0</v>
      </c>
      <c r="P78" s="27">
        <f t="shared" si="23"/>
        <v>0</v>
      </c>
      <c r="Q78" s="27">
        <f t="shared" si="24"/>
        <v>0</v>
      </c>
      <c r="R78" s="32">
        <f t="shared" si="25"/>
        <v>0</v>
      </c>
      <c r="S78" s="32">
        <f t="shared" si="19"/>
        <v>0</v>
      </c>
      <c r="T78" s="32">
        <f t="shared" si="19"/>
        <v>0</v>
      </c>
      <c r="U78" s="32">
        <f t="shared" si="19"/>
        <v>0</v>
      </c>
      <c r="V78" s="32">
        <f t="shared" si="19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0"/>
        <v>0</v>
      </c>
      <c r="J79" s="13">
        <f t="shared" si="16"/>
        <v>0</v>
      </c>
      <c r="K79" s="13">
        <f t="shared" si="17"/>
        <v>0</v>
      </c>
      <c r="L79" s="13">
        <f t="shared" si="18"/>
        <v>0</v>
      </c>
      <c r="M79" s="27">
        <f t="shared" si="14"/>
        <v>0</v>
      </c>
      <c r="N79" s="27">
        <f t="shared" si="21"/>
        <v>0</v>
      </c>
      <c r="O79" s="27">
        <f t="shared" si="22"/>
        <v>0</v>
      </c>
      <c r="P79" s="27">
        <f t="shared" si="23"/>
        <v>0</v>
      </c>
      <c r="Q79" s="27">
        <f t="shared" si="24"/>
        <v>0</v>
      </c>
      <c r="R79" s="32">
        <f t="shared" si="25"/>
        <v>0</v>
      </c>
      <c r="S79" s="32">
        <f t="shared" si="19"/>
        <v>0</v>
      </c>
      <c r="T79" s="32">
        <f t="shared" si="19"/>
        <v>0</v>
      </c>
      <c r="U79" s="32">
        <f t="shared" si="19"/>
        <v>0</v>
      </c>
      <c r="V79" s="32">
        <f t="shared" si="19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0"/>
        <v>0</v>
      </c>
      <c r="J80" s="13">
        <f t="shared" si="16"/>
        <v>0</v>
      </c>
      <c r="K80" s="13">
        <f t="shared" si="17"/>
        <v>0</v>
      </c>
      <c r="L80" s="13">
        <f t="shared" si="18"/>
        <v>0</v>
      </c>
      <c r="M80" s="27">
        <f t="shared" si="14"/>
        <v>0</v>
      </c>
      <c r="N80" s="27">
        <f t="shared" si="21"/>
        <v>0</v>
      </c>
      <c r="O80" s="27">
        <f t="shared" si="22"/>
        <v>0</v>
      </c>
      <c r="P80" s="27">
        <f t="shared" si="23"/>
        <v>0</v>
      </c>
      <c r="Q80" s="27">
        <f t="shared" si="24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6">C81/(C81+D81)</f>
        <v>0.54353112842040974</v>
      </c>
      <c r="F81" s="74">
        <f t="shared" ref="F81" si="27">1-E81</f>
        <v>0.45646887157959026</v>
      </c>
      <c r="G81" s="54">
        <f t="shared" ref="G81:V81" si="28">SUM(G7:G80)</f>
        <v>822585</v>
      </c>
      <c r="H81" s="54">
        <f t="shared" si="28"/>
        <v>1200</v>
      </c>
      <c r="I81" s="54">
        <f t="shared" si="28"/>
        <v>300</v>
      </c>
      <c r="J81" s="8">
        <f t="shared" si="28"/>
        <v>300</v>
      </c>
      <c r="K81" s="8">
        <f t="shared" si="28"/>
        <v>300</v>
      </c>
      <c r="L81" s="8">
        <f t="shared" si="28"/>
        <v>300</v>
      </c>
      <c r="M81" s="8">
        <f t="shared" si="28"/>
        <v>644</v>
      </c>
      <c r="N81" s="8">
        <f t="shared" si="28"/>
        <v>161</v>
      </c>
      <c r="O81" s="8">
        <f t="shared" si="28"/>
        <v>161</v>
      </c>
      <c r="P81" s="8">
        <f t="shared" si="28"/>
        <v>161</v>
      </c>
      <c r="Q81" s="8">
        <f t="shared" si="28"/>
        <v>161</v>
      </c>
      <c r="R81" s="8">
        <f t="shared" si="28"/>
        <v>556</v>
      </c>
      <c r="S81" s="8">
        <f t="shared" si="28"/>
        <v>139</v>
      </c>
      <c r="T81" s="8">
        <f t="shared" si="28"/>
        <v>139</v>
      </c>
      <c r="U81" s="8">
        <f t="shared" si="28"/>
        <v>139</v>
      </c>
      <c r="V81" s="8">
        <f t="shared" si="28"/>
        <v>139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3" activePane="bottomRight" state="frozen"/>
      <selection pane="topRight" activeCell="G1" sqref="G1"/>
      <selection pane="bottomLeft" activeCell="A7" sqref="A7"/>
      <selection pane="bottomRight" activeCell="G1" sqref="G1:G104857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72</v>
      </c>
    </row>
    <row r="3" spans="1:22" ht="15.75" x14ac:dyDescent="0.25">
      <c r="B3" s="20" t="s">
        <v>161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49" t="s">
        <v>113</v>
      </c>
      <c r="D4" s="150"/>
      <c r="E4" s="150"/>
      <c r="F4" s="151"/>
      <c r="G4" s="130" t="s">
        <v>141</v>
      </c>
      <c r="H4" s="148" t="s">
        <v>125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52" t="s">
        <v>109</v>
      </c>
      <c r="D5" s="152"/>
      <c r="E5" s="153" t="s">
        <v>110</v>
      </c>
      <c r="F5" s="154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125</v>
      </c>
      <c r="N5" s="136" t="s">
        <v>65</v>
      </c>
      <c r="O5" s="137"/>
      <c r="P5" s="137"/>
      <c r="Q5" s="138"/>
      <c r="R5" s="146" t="s">
        <v>162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72" t="s">
        <v>107</v>
      </c>
      <c r="D6" s="72" t="s">
        <v>111</v>
      </c>
      <c r="E6" s="72" t="s">
        <v>107</v>
      </c>
      <c r="F6" s="72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>
        <v>3065</v>
      </c>
      <c r="I7" s="43">
        <f>ROUND(H7/4,0)</f>
        <v>766</v>
      </c>
      <c r="J7" s="13">
        <f t="shared" ref="J7:J70" si="3">I7</f>
        <v>766</v>
      </c>
      <c r="K7" s="13">
        <f t="shared" ref="K7:K70" si="4">I7</f>
        <v>766</v>
      </c>
      <c r="L7" s="13">
        <f t="shared" ref="L7:L70" si="5">H7-I7-J7-K7</f>
        <v>767</v>
      </c>
      <c r="M7" s="27">
        <f t="shared" ref="M7:M40" si="6">ROUND(H7*E7,0)</f>
        <v>81</v>
      </c>
      <c r="N7" s="32">
        <f>ROUND(M7/4,0)</f>
        <v>20</v>
      </c>
      <c r="O7" s="32">
        <f>N7</f>
        <v>20</v>
      </c>
      <c r="P7" s="32">
        <f>N7</f>
        <v>20</v>
      </c>
      <c r="Q7" s="32">
        <f>M7-N7-O7-P7</f>
        <v>21</v>
      </c>
      <c r="R7" s="32">
        <f>S7+T7+U7+V7</f>
        <v>2984</v>
      </c>
      <c r="S7" s="32">
        <f>I7-N7</f>
        <v>746</v>
      </c>
      <c r="T7" s="32">
        <f>J7-O7</f>
        <v>746</v>
      </c>
      <c r="U7" s="32">
        <f>K7-P7</f>
        <v>746</v>
      </c>
      <c r="V7" s="32">
        <f>L7-Q7</f>
        <v>746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>
        <v>5530</v>
      </c>
      <c r="I8" s="43">
        <f t="shared" ref="I8:I71" si="7">ROUND(H8/4,0)</f>
        <v>1383</v>
      </c>
      <c r="J8" s="13">
        <f t="shared" si="3"/>
        <v>1383</v>
      </c>
      <c r="K8" s="13">
        <f t="shared" si="4"/>
        <v>1383</v>
      </c>
      <c r="L8" s="13">
        <f t="shared" si="5"/>
        <v>1381</v>
      </c>
      <c r="M8" s="27">
        <f t="shared" si="6"/>
        <v>402</v>
      </c>
      <c r="N8" s="32">
        <f t="shared" ref="N8:N53" si="8">ROUND(M8/4,0)</f>
        <v>101</v>
      </c>
      <c r="O8" s="32">
        <f t="shared" ref="O8:O53" si="9">N8</f>
        <v>101</v>
      </c>
      <c r="P8" s="32">
        <f t="shared" ref="P8:P53" si="10">N8</f>
        <v>101</v>
      </c>
      <c r="Q8" s="32">
        <f t="shared" ref="Q8:Q53" si="11">M8-N8-O8-P8</f>
        <v>99</v>
      </c>
      <c r="R8" s="32">
        <f t="shared" ref="R8:R71" si="12">S8+T8+U8+V8</f>
        <v>5128</v>
      </c>
      <c r="S8" s="32">
        <f t="shared" ref="S8:V70" si="13">I8-N8</f>
        <v>1282</v>
      </c>
      <c r="T8" s="32">
        <f t="shared" si="13"/>
        <v>1282</v>
      </c>
      <c r="U8" s="32">
        <f t="shared" si="13"/>
        <v>1282</v>
      </c>
      <c r="V8" s="32">
        <f t="shared" si="13"/>
        <v>1282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>
        <v>6494</v>
      </c>
      <c r="I9" s="43">
        <f t="shared" si="7"/>
        <v>1624</v>
      </c>
      <c r="J9" s="13">
        <f t="shared" si="3"/>
        <v>1624</v>
      </c>
      <c r="K9" s="13">
        <f t="shared" si="4"/>
        <v>1624</v>
      </c>
      <c r="L9" s="13">
        <f t="shared" si="5"/>
        <v>1622</v>
      </c>
      <c r="M9" s="27">
        <f t="shared" si="6"/>
        <v>6319</v>
      </c>
      <c r="N9" s="32">
        <f t="shared" si="8"/>
        <v>1580</v>
      </c>
      <c r="O9" s="32">
        <f t="shared" si="9"/>
        <v>1580</v>
      </c>
      <c r="P9" s="32">
        <f t="shared" si="10"/>
        <v>1580</v>
      </c>
      <c r="Q9" s="32">
        <f t="shared" si="11"/>
        <v>1579</v>
      </c>
      <c r="R9" s="32">
        <f t="shared" si="12"/>
        <v>175</v>
      </c>
      <c r="S9" s="32">
        <f t="shared" si="13"/>
        <v>44</v>
      </c>
      <c r="T9" s="32">
        <f t="shared" si="13"/>
        <v>44</v>
      </c>
      <c r="U9" s="32">
        <f t="shared" si="13"/>
        <v>44</v>
      </c>
      <c r="V9" s="32">
        <f t="shared" si="13"/>
        <v>43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>
        <v>4625</v>
      </c>
      <c r="I10" s="43">
        <f t="shared" si="7"/>
        <v>1156</v>
      </c>
      <c r="J10" s="13">
        <f t="shared" si="3"/>
        <v>1156</v>
      </c>
      <c r="K10" s="13">
        <f t="shared" si="4"/>
        <v>1156</v>
      </c>
      <c r="L10" s="13">
        <f t="shared" si="5"/>
        <v>1157</v>
      </c>
      <c r="M10" s="27">
        <f t="shared" si="6"/>
        <v>512</v>
      </c>
      <c r="N10" s="32">
        <f t="shared" si="8"/>
        <v>128</v>
      </c>
      <c r="O10" s="32">
        <f t="shared" si="9"/>
        <v>128</v>
      </c>
      <c r="P10" s="32">
        <f t="shared" si="10"/>
        <v>128</v>
      </c>
      <c r="Q10" s="32">
        <f t="shared" si="11"/>
        <v>128</v>
      </c>
      <c r="R10" s="32">
        <f t="shared" si="12"/>
        <v>4113</v>
      </c>
      <c r="S10" s="32">
        <f t="shared" si="13"/>
        <v>1028</v>
      </c>
      <c r="T10" s="32">
        <f t="shared" si="13"/>
        <v>1028</v>
      </c>
      <c r="U10" s="32">
        <f t="shared" si="13"/>
        <v>1028</v>
      </c>
      <c r="V10" s="32">
        <f t="shared" si="13"/>
        <v>1029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>
        <v>9307</v>
      </c>
      <c r="I11" s="43">
        <f t="shared" si="7"/>
        <v>2327</v>
      </c>
      <c r="J11" s="13">
        <f t="shared" si="3"/>
        <v>2327</v>
      </c>
      <c r="K11" s="13">
        <f t="shared" si="4"/>
        <v>2327</v>
      </c>
      <c r="L11" s="13">
        <f t="shared" si="5"/>
        <v>2326</v>
      </c>
      <c r="M11" s="27">
        <f t="shared" si="6"/>
        <v>1519</v>
      </c>
      <c r="N11" s="32">
        <f t="shared" si="8"/>
        <v>380</v>
      </c>
      <c r="O11" s="32">
        <f t="shared" si="9"/>
        <v>380</v>
      </c>
      <c r="P11" s="32">
        <f t="shared" si="10"/>
        <v>380</v>
      </c>
      <c r="Q11" s="32">
        <f t="shared" si="11"/>
        <v>379</v>
      </c>
      <c r="R11" s="32">
        <f t="shared" si="12"/>
        <v>7788</v>
      </c>
      <c r="S11" s="32">
        <f t="shared" si="13"/>
        <v>1947</v>
      </c>
      <c r="T11" s="32">
        <f t="shared" si="13"/>
        <v>1947</v>
      </c>
      <c r="U11" s="32">
        <f t="shared" si="13"/>
        <v>1947</v>
      </c>
      <c r="V11" s="32">
        <f t="shared" si="13"/>
        <v>1947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>
        <v>3057</v>
      </c>
      <c r="I12" s="43">
        <f t="shared" si="7"/>
        <v>764</v>
      </c>
      <c r="J12" s="13">
        <f t="shared" si="3"/>
        <v>764</v>
      </c>
      <c r="K12" s="13">
        <f t="shared" si="4"/>
        <v>764</v>
      </c>
      <c r="L12" s="13">
        <f t="shared" si="5"/>
        <v>765</v>
      </c>
      <c r="M12" s="27">
        <f t="shared" si="6"/>
        <v>71</v>
      </c>
      <c r="N12" s="32">
        <f t="shared" si="8"/>
        <v>18</v>
      </c>
      <c r="O12" s="32">
        <f t="shared" si="9"/>
        <v>18</v>
      </c>
      <c r="P12" s="32">
        <f t="shared" si="10"/>
        <v>18</v>
      </c>
      <c r="Q12" s="32">
        <f t="shared" si="11"/>
        <v>17</v>
      </c>
      <c r="R12" s="32">
        <f t="shared" si="12"/>
        <v>2986</v>
      </c>
      <c r="S12" s="32">
        <f t="shared" si="13"/>
        <v>746</v>
      </c>
      <c r="T12" s="32">
        <f t="shared" si="13"/>
        <v>746</v>
      </c>
      <c r="U12" s="32">
        <f t="shared" si="13"/>
        <v>746</v>
      </c>
      <c r="V12" s="32">
        <f t="shared" si="13"/>
        <v>748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>
        <v>9809</v>
      </c>
      <c r="I13" s="43">
        <f t="shared" si="7"/>
        <v>2452</v>
      </c>
      <c r="J13" s="13">
        <f t="shared" si="3"/>
        <v>2452</v>
      </c>
      <c r="K13" s="13">
        <f t="shared" si="4"/>
        <v>2452</v>
      </c>
      <c r="L13" s="13">
        <f t="shared" si="5"/>
        <v>2453</v>
      </c>
      <c r="M13" s="27">
        <f t="shared" si="6"/>
        <v>3683</v>
      </c>
      <c r="N13" s="32">
        <f t="shared" si="8"/>
        <v>921</v>
      </c>
      <c r="O13" s="32">
        <f t="shared" si="9"/>
        <v>921</v>
      </c>
      <c r="P13" s="32">
        <f t="shared" si="10"/>
        <v>921</v>
      </c>
      <c r="Q13" s="32">
        <f t="shared" si="11"/>
        <v>920</v>
      </c>
      <c r="R13" s="32">
        <f t="shared" si="12"/>
        <v>6126</v>
      </c>
      <c r="S13" s="32">
        <f t="shared" si="13"/>
        <v>1531</v>
      </c>
      <c r="T13" s="32">
        <f t="shared" si="13"/>
        <v>1531</v>
      </c>
      <c r="U13" s="32">
        <f t="shared" si="13"/>
        <v>1531</v>
      </c>
      <c r="V13" s="32">
        <f t="shared" si="13"/>
        <v>1533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>
        <v>7480</v>
      </c>
      <c r="I14" s="43">
        <f t="shared" si="7"/>
        <v>1870</v>
      </c>
      <c r="J14" s="13">
        <f t="shared" si="3"/>
        <v>1870</v>
      </c>
      <c r="K14" s="13">
        <f t="shared" si="4"/>
        <v>1870</v>
      </c>
      <c r="L14" s="13">
        <f t="shared" si="5"/>
        <v>1870</v>
      </c>
      <c r="M14" s="27">
        <f t="shared" si="6"/>
        <v>377</v>
      </c>
      <c r="N14" s="32">
        <f t="shared" si="8"/>
        <v>94</v>
      </c>
      <c r="O14" s="32">
        <f t="shared" si="9"/>
        <v>94</v>
      </c>
      <c r="P14" s="32">
        <f t="shared" si="10"/>
        <v>94</v>
      </c>
      <c r="Q14" s="32">
        <f t="shared" si="11"/>
        <v>95</v>
      </c>
      <c r="R14" s="32">
        <f t="shared" si="12"/>
        <v>7103</v>
      </c>
      <c r="S14" s="32">
        <f t="shared" si="13"/>
        <v>1776</v>
      </c>
      <c r="T14" s="32">
        <f t="shared" si="13"/>
        <v>1776</v>
      </c>
      <c r="U14" s="32">
        <f t="shared" si="13"/>
        <v>1776</v>
      </c>
      <c r="V14" s="32">
        <f t="shared" si="13"/>
        <v>1775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>
        <v>17871</v>
      </c>
      <c r="I15" s="43">
        <f t="shared" si="7"/>
        <v>4468</v>
      </c>
      <c r="J15" s="13">
        <f t="shared" si="3"/>
        <v>4468</v>
      </c>
      <c r="K15" s="13">
        <f t="shared" si="4"/>
        <v>4468</v>
      </c>
      <c r="L15" s="13">
        <f t="shared" si="5"/>
        <v>4467</v>
      </c>
      <c r="M15" s="27">
        <f t="shared" si="6"/>
        <v>16036</v>
      </c>
      <c r="N15" s="32">
        <f t="shared" si="8"/>
        <v>4009</v>
      </c>
      <c r="O15" s="32">
        <f t="shared" si="9"/>
        <v>4009</v>
      </c>
      <c r="P15" s="32">
        <f t="shared" si="10"/>
        <v>4009</v>
      </c>
      <c r="Q15" s="32">
        <f t="shared" si="11"/>
        <v>4009</v>
      </c>
      <c r="R15" s="32">
        <f t="shared" si="12"/>
        <v>1835</v>
      </c>
      <c r="S15" s="32">
        <f t="shared" si="13"/>
        <v>459</v>
      </c>
      <c r="T15" s="32">
        <f t="shared" si="13"/>
        <v>459</v>
      </c>
      <c r="U15" s="32">
        <f t="shared" si="13"/>
        <v>459</v>
      </c>
      <c r="V15" s="32">
        <f t="shared" si="13"/>
        <v>458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>
        <v>10719</v>
      </c>
      <c r="I16" s="43">
        <f t="shared" si="7"/>
        <v>2680</v>
      </c>
      <c r="J16" s="13">
        <f t="shared" si="3"/>
        <v>2680</v>
      </c>
      <c r="K16" s="13">
        <f t="shared" si="4"/>
        <v>2680</v>
      </c>
      <c r="L16" s="13">
        <f t="shared" si="5"/>
        <v>2679</v>
      </c>
      <c r="M16" s="27">
        <f t="shared" si="6"/>
        <v>929</v>
      </c>
      <c r="N16" s="32">
        <f t="shared" si="8"/>
        <v>232</v>
      </c>
      <c r="O16" s="32">
        <f t="shared" si="9"/>
        <v>232</v>
      </c>
      <c r="P16" s="32">
        <f t="shared" si="10"/>
        <v>232</v>
      </c>
      <c r="Q16" s="32">
        <f t="shared" si="11"/>
        <v>233</v>
      </c>
      <c r="R16" s="32">
        <f t="shared" si="12"/>
        <v>9790</v>
      </c>
      <c r="S16" s="32">
        <f t="shared" si="13"/>
        <v>2448</v>
      </c>
      <c r="T16" s="32">
        <f t="shared" si="13"/>
        <v>2448</v>
      </c>
      <c r="U16" s="32">
        <f t="shared" si="13"/>
        <v>2448</v>
      </c>
      <c r="V16" s="32">
        <f t="shared" si="13"/>
        <v>2446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>
        <v>5111</v>
      </c>
      <c r="I17" s="43">
        <f t="shared" si="7"/>
        <v>1278</v>
      </c>
      <c r="J17" s="13">
        <f t="shared" si="3"/>
        <v>1278</v>
      </c>
      <c r="K17" s="13">
        <f t="shared" si="4"/>
        <v>1278</v>
      </c>
      <c r="L17" s="13">
        <f t="shared" si="5"/>
        <v>1277</v>
      </c>
      <c r="M17" s="27">
        <f t="shared" si="6"/>
        <v>4883</v>
      </c>
      <c r="N17" s="32">
        <f t="shared" si="8"/>
        <v>1221</v>
      </c>
      <c r="O17" s="32">
        <f t="shared" si="9"/>
        <v>1221</v>
      </c>
      <c r="P17" s="32">
        <f t="shared" si="10"/>
        <v>1221</v>
      </c>
      <c r="Q17" s="32">
        <f t="shared" si="11"/>
        <v>1220</v>
      </c>
      <c r="R17" s="32">
        <f t="shared" si="12"/>
        <v>228</v>
      </c>
      <c r="S17" s="32">
        <f t="shared" si="13"/>
        <v>57</v>
      </c>
      <c r="T17" s="32">
        <f t="shared" si="13"/>
        <v>57</v>
      </c>
      <c r="U17" s="32">
        <f t="shared" si="13"/>
        <v>57</v>
      </c>
      <c r="V17" s="32">
        <f t="shared" si="13"/>
        <v>57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>
        <v>5714</v>
      </c>
      <c r="I18" s="43">
        <f t="shared" si="7"/>
        <v>1429</v>
      </c>
      <c r="J18" s="13">
        <f t="shared" si="3"/>
        <v>1429</v>
      </c>
      <c r="K18" s="13">
        <f t="shared" si="4"/>
        <v>1429</v>
      </c>
      <c r="L18" s="13">
        <f t="shared" si="5"/>
        <v>1427</v>
      </c>
      <c r="M18" s="27">
        <f t="shared" si="6"/>
        <v>1944</v>
      </c>
      <c r="N18" s="32">
        <f t="shared" si="8"/>
        <v>486</v>
      </c>
      <c r="O18" s="32">
        <f t="shared" si="9"/>
        <v>486</v>
      </c>
      <c r="P18" s="32">
        <f t="shared" si="10"/>
        <v>486</v>
      </c>
      <c r="Q18" s="32">
        <f t="shared" si="11"/>
        <v>486</v>
      </c>
      <c r="R18" s="32">
        <f t="shared" si="12"/>
        <v>3770</v>
      </c>
      <c r="S18" s="32">
        <f t="shared" si="13"/>
        <v>943</v>
      </c>
      <c r="T18" s="32">
        <f t="shared" si="13"/>
        <v>943</v>
      </c>
      <c r="U18" s="32">
        <f t="shared" si="13"/>
        <v>943</v>
      </c>
      <c r="V18" s="32">
        <f t="shared" si="13"/>
        <v>941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>
        <v>5630</v>
      </c>
      <c r="I19" s="43">
        <f t="shared" si="7"/>
        <v>1408</v>
      </c>
      <c r="J19" s="13">
        <f t="shared" si="3"/>
        <v>1408</v>
      </c>
      <c r="K19" s="13">
        <f t="shared" si="4"/>
        <v>1408</v>
      </c>
      <c r="L19" s="13">
        <f t="shared" si="5"/>
        <v>1406</v>
      </c>
      <c r="M19" s="27">
        <f t="shared" si="6"/>
        <v>283</v>
      </c>
      <c r="N19" s="32">
        <f t="shared" si="8"/>
        <v>71</v>
      </c>
      <c r="O19" s="32">
        <f t="shared" si="9"/>
        <v>71</v>
      </c>
      <c r="P19" s="32">
        <f t="shared" si="10"/>
        <v>71</v>
      </c>
      <c r="Q19" s="32">
        <f t="shared" si="11"/>
        <v>70</v>
      </c>
      <c r="R19" s="32">
        <f t="shared" si="12"/>
        <v>5347</v>
      </c>
      <c r="S19" s="32">
        <f t="shared" si="13"/>
        <v>1337</v>
      </c>
      <c r="T19" s="32">
        <f t="shared" si="13"/>
        <v>1337</v>
      </c>
      <c r="U19" s="32">
        <f t="shared" si="13"/>
        <v>1337</v>
      </c>
      <c r="V19" s="32">
        <f t="shared" si="13"/>
        <v>1336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>
        <v>4007</v>
      </c>
      <c r="I20" s="43">
        <f t="shared" si="7"/>
        <v>1002</v>
      </c>
      <c r="J20" s="13">
        <f t="shared" si="3"/>
        <v>1002</v>
      </c>
      <c r="K20" s="13">
        <f t="shared" si="4"/>
        <v>1002</v>
      </c>
      <c r="L20" s="13">
        <f t="shared" si="5"/>
        <v>1001</v>
      </c>
      <c r="M20" s="27">
        <f t="shared" si="6"/>
        <v>54</v>
      </c>
      <c r="N20" s="32">
        <f t="shared" si="8"/>
        <v>14</v>
      </c>
      <c r="O20" s="32">
        <f t="shared" si="9"/>
        <v>14</v>
      </c>
      <c r="P20" s="32">
        <f t="shared" si="10"/>
        <v>14</v>
      </c>
      <c r="Q20" s="32">
        <f t="shared" si="11"/>
        <v>12</v>
      </c>
      <c r="R20" s="32">
        <f t="shared" si="12"/>
        <v>3953</v>
      </c>
      <c r="S20" s="32">
        <f t="shared" si="13"/>
        <v>988</v>
      </c>
      <c r="T20" s="32">
        <f t="shared" si="13"/>
        <v>988</v>
      </c>
      <c r="U20" s="32">
        <f t="shared" si="13"/>
        <v>988</v>
      </c>
      <c r="V20" s="32">
        <f t="shared" si="13"/>
        <v>989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>
        <v>6424</v>
      </c>
      <c r="I21" s="43">
        <f t="shared" si="7"/>
        <v>1606</v>
      </c>
      <c r="J21" s="13">
        <f t="shared" si="3"/>
        <v>1606</v>
      </c>
      <c r="K21" s="13">
        <f t="shared" si="4"/>
        <v>1606</v>
      </c>
      <c r="L21" s="13">
        <f t="shared" si="5"/>
        <v>1606</v>
      </c>
      <c r="M21" s="27">
        <f t="shared" si="6"/>
        <v>5917</v>
      </c>
      <c r="N21" s="32">
        <f t="shared" si="8"/>
        <v>1479</v>
      </c>
      <c r="O21" s="32">
        <f t="shared" si="9"/>
        <v>1479</v>
      </c>
      <c r="P21" s="32">
        <f t="shared" si="10"/>
        <v>1479</v>
      </c>
      <c r="Q21" s="32">
        <f t="shared" si="11"/>
        <v>1480</v>
      </c>
      <c r="R21" s="32">
        <f t="shared" si="12"/>
        <v>507</v>
      </c>
      <c r="S21" s="32">
        <f t="shared" si="13"/>
        <v>127</v>
      </c>
      <c r="T21" s="32">
        <f t="shared" si="13"/>
        <v>127</v>
      </c>
      <c r="U21" s="32">
        <f t="shared" si="13"/>
        <v>127</v>
      </c>
      <c r="V21" s="32">
        <f t="shared" si="13"/>
        <v>126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>
        <v>3877</v>
      </c>
      <c r="I22" s="43">
        <f t="shared" si="7"/>
        <v>969</v>
      </c>
      <c r="J22" s="13">
        <f t="shared" si="3"/>
        <v>969</v>
      </c>
      <c r="K22" s="13">
        <f t="shared" si="4"/>
        <v>969</v>
      </c>
      <c r="L22" s="13">
        <f t="shared" si="5"/>
        <v>970</v>
      </c>
      <c r="M22" s="27">
        <f t="shared" si="6"/>
        <v>306</v>
      </c>
      <c r="N22" s="32">
        <f t="shared" si="8"/>
        <v>77</v>
      </c>
      <c r="O22" s="32">
        <f t="shared" si="9"/>
        <v>77</v>
      </c>
      <c r="P22" s="32">
        <f t="shared" si="10"/>
        <v>77</v>
      </c>
      <c r="Q22" s="32">
        <f t="shared" si="11"/>
        <v>75</v>
      </c>
      <c r="R22" s="32">
        <f t="shared" si="12"/>
        <v>3571</v>
      </c>
      <c r="S22" s="32">
        <f t="shared" si="13"/>
        <v>892</v>
      </c>
      <c r="T22" s="32">
        <f t="shared" si="13"/>
        <v>892</v>
      </c>
      <c r="U22" s="32">
        <f t="shared" si="13"/>
        <v>892</v>
      </c>
      <c r="V22" s="32">
        <f t="shared" si="13"/>
        <v>895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>
        <v>3505</v>
      </c>
      <c r="I23" s="43">
        <f t="shared" si="7"/>
        <v>876</v>
      </c>
      <c r="J23" s="13">
        <f t="shared" si="3"/>
        <v>876</v>
      </c>
      <c r="K23" s="13">
        <f t="shared" si="4"/>
        <v>876</v>
      </c>
      <c r="L23" s="13">
        <f t="shared" si="5"/>
        <v>877</v>
      </c>
      <c r="M23" s="27">
        <f t="shared" si="6"/>
        <v>34</v>
      </c>
      <c r="N23" s="32">
        <f t="shared" si="8"/>
        <v>9</v>
      </c>
      <c r="O23" s="32">
        <f t="shared" si="9"/>
        <v>9</v>
      </c>
      <c r="P23" s="32">
        <f t="shared" si="10"/>
        <v>9</v>
      </c>
      <c r="Q23" s="32">
        <f t="shared" si="11"/>
        <v>7</v>
      </c>
      <c r="R23" s="32">
        <f t="shared" si="12"/>
        <v>3471</v>
      </c>
      <c r="S23" s="32">
        <f t="shared" si="13"/>
        <v>867</v>
      </c>
      <c r="T23" s="32">
        <f t="shared" si="13"/>
        <v>867</v>
      </c>
      <c r="U23" s="32">
        <f t="shared" si="13"/>
        <v>867</v>
      </c>
      <c r="V23" s="32">
        <f t="shared" si="13"/>
        <v>870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>
        <v>5282</v>
      </c>
      <c r="I24" s="43">
        <f t="shared" si="7"/>
        <v>1321</v>
      </c>
      <c r="J24" s="13">
        <f t="shared" si="3"/>
        <v>1321</v>
      </c>
      <c r="K24" s="13">
        <f t="shared" si="4"/>
        <v>1321</v>
      </c>
      <c r="L24" s="13">
        <f t="shared" si="5"/>
        <v>1319</v>
      </c>
      <c r="M24" s="27">
        <f t="shared" si="6"/>
        <v>436</v>
      </c>
      <c r="N24" s="32">
        <f t="shared" si="8"/>
        <v>109</v>
      </c>
      <c r="O24" s="32">
        <f t="shared" si="9"/>
        <v>109</v>
      </c>
      <c r="P24" s="32">
        <f t="shared" si="10"/>
        <v>109</v>
      </c>
      <c r="Q24" s="32">
        <f t="shared" si="11"/>
        <v>109</v>
      </c>
      <c r="R24" s="32">
        <f t="shared" si="12"/>
        <v>4846</v>
      </c>
      <c r="S24" s="32">
        <f t="shared" si="13"/>
        <v>1212</v>
      </c>
      <c r="T24" s="32">
        <f t="shared" si="13"/>
        <v>1212</v>
      </c>
      <c r="U24" s="32">
        <f t="shared" si="13"/>
        <v>1212</v>
      </c>
      <c r="V24" s="32">
        <f t="shared" si="13"/>
        <v>1210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>
        <v>2020</v>
      </c>
      <c r="I25" s="43">
        <f t="shared" si="7"/>
        <v>505</v>
      </c>
      <c r="J25" s="13">
        <f t="shared" si="3"/>
        <v>505</v>
      </c>
      <c r="K25" s="13">
        <f t="shared" si="4"/>
        <v>505</v>
      </c>
      <c r="L25" s="13">
        <f t="shared" si="5"/>
        <v>505</v>
      </c>
      <c r="M25" s="27">
        <f t="shared" si="6"/>
        <v>190</v>
      </c>
      <c r="N25" s="32">
        <f t="shared" si="8"/>
        <v>48</v>
      </c>
      <c r="O25" s="32">
        <f t="shared" si="9"/>
        <v>48</v>
      </c>
      <c r="P25" s="32">
        <f t="shared" si="10"/>
        <v>48</v>
      </c>
      <c r="Q25" s="32">
        <f t="shared" si="11"/>
        <v>46</v>
      </c>
      <c r="R25" s="32">
        <f t="shared" si="12"/>
        <v>1830</v>
      </c>
      <c r="S25" s="32">
        <f t="shared" si="13"/>
        <v>457</v>
      </c>
      <c r="T25" s="32">
        <f t="shared" si="13"/>
        <v>457</v>
      </c>
      <c r="U25" s="32">
        <f t="shared" si="13"/>
        <v>457</v>
      </c>
      <c r="V25" s="32">
        <f t="shared" si="13"/>
        <v>459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>
        <v>8871</v>
      </c>
      <c r="I26" s="43">
        <f t="shared" si="7"/>
        <v>2218</v>
      </c>
      <c r="J26" s="13">
        <f t="shared" si="3"/>
        <v>2218</v>
      </c>
      <c r="K26" s="13">
        <f t="shared" si="4"/>
        <v>2218</v>
      </c>
      <c r="L26" s="13">
        <f t="shared" si="5"/>
        <v>2217</v>
      </c>
      <c r="M26" s="27">
        <f t="shared" si="6"/>
        <v>3591</v>
      </c>
      <c r="N26" s="32">
        <f t="shared" si="8"/>
        <v>898</v>
      </c>
      <c r="O26" s="32">
        <f t="shared" si="9"/>
        <v>898</v>
      </c>
      <c r="P26" s="32">
        <f t="shared" si="10"/>
        <v>898</v>
      </c>
      <c r="Q26" s="32">
        <f t="shared" si="11"/>
        <v>897</v>
      </c>
      <c r="R26" s="32">
        <f t="shared" si="12"/>
        <v>5280</v>
      </c>
      <c r="S26" s="32">
        <f t="shared" si="13"/>
        <v>1320</v>
      </c>
      <c r="T26" s="32">
        <f t="shared" si="13"/>
        <v>1320</v>
      </c>
      <c r="U26" s="32">
        <f t="shared" si="13"/>
        <v>1320</v>
      </c>
      <c r="V26" s="32">
        <f t="shared" si="13"/>
        <v>1320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>
        <v>5463</v>
      </c>
      <c r="I27" s="43">
        <f t="shared" si="7"/>
        <v>1366</v>
      </c>
      <c r="J27" s="13">
        <f t="shared" si="3"/>
        <v>1366</v>
      </c>
      <c r="K27" s="13">
        <f t="shared" si="4"/>
        <v>1366</v>
      </c>
      <c r="L27" s="13">
        <f t="shared" si="5"/>
        <v>1365</v>
      </c>
      <c r="M27" s="27">
        <f t="shared" si="6"/>
        <v>473</v>
      </c>
      <c r="N27" s="32">
        <f t="shared" si="8"/>
        <v>118</v>
      </c>
      <c r="O27" s="32">
        <f t="shared" si="9"/>
        <v>118</v>
      </c>
      <c r="P27" s="32">
        <f t="shared" si="10"/>
        <v>118</v>
      </c>
      <c r="Q27" s="32">
        <f t="shared" si="11"/>
        <v>119</v>
      </c>
      <c r="R27" s="32">
        <f t="shared" si="12"/>
        <v>4990</v>
      </c>
      <c r="S27" s="32">
        <f t="shared" si="13"/>
        <v>1248</v>
      </c>
      <c r="T27" s="32">
        <f t="shared" si="13"/>
        <v>1248</v>
      </c>
      <c r="U27" s="32">
        <f t="shared" si="13"/>
        <v>1248</v>
      </c>
      <c r="V27" s="32">
        <f t="shared" si="13"/>
        <v>1246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>
        <v>9362</v>
      </c>
      <c r="I28" s="43">
        <f t="shared" si="7"/>
        <v>2341</v>
      </c>
      <c r="J28" s="13">
        <f t="shared" si="3"/>
        <v>2341</v>
      </c>
      <c r="K28" s="13">
        <f t="shared" si="4"/>
        <v>2341</v>
      </c>
      <c r="L28" s="13">
        <f t="shared" si="5"/>
        <v>2339</v>
      </c>
      <c r="M28" s="27">
        <f t="shared" si="6"/>
        <v>1674</v>
      </c>
      <c r="N28" s="32">
        <f t="shared" si="8"/>
        <v>419</v>
      </c>
      <c r="O28" s="32">
        <f t="shared" si="9"/>
        <v>419</v>
      </c>
      <c r="P28" s="32">
        <f t="shared" si="10"/>
        <v>419</v>
      </c>
      <c r="Q28" s="32">
        <f t="shared" si="11"/>
        <v>417</v>
      </c>
      <c r="R28" s="32">
        <f t="shared" si="12"/>
        <v>7688</v>
      </c>
      <c r="S28" s="32">
        <f t="shared" si="13"/>
        <v>1922</v>
      </c>
      <c r="T28" s="32">
        <f t="shared" si="13"/>
        <v>1922</v>
      </c>
      <c r="U28" s="32">
        <f t="shared" si="13"/>
        <v>1922</v>
      </c>
      <c r="V28" s="32">
        <f t="shared" si="13"/>
        <v>1922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>
        <v>6790</v>
      </c>
      <c r="I29" s="43">
        <f t="shared" si="7"/>
        <v>1698</v>
      </c>
      <c r="J29" s="13">
        <f t="shared" si="3"/>
        <v>1698</v>
      </c>
      <c r="K29" s="13">
        <f t="shared" si="4"/>
        <v>1698</v>
      </c>
      <c r="L29" s="13">
        <f t="shared" si="5"/>
        <v>1696</v>
      </c>
      <c r="M29" s="27">
        <f t="shared" si="6"/>
        <v>474</v>
      </c>
      <c r="N29" s="32">
        <f t="shared" si="8"/>
        <v>119</v>
      </c>
      <c r="O29" s="32">
        <f t="shared" si="9"/>
        <v>119</v>
      </c>
      <c r="P29" s="32">
        <f t="shared" si="10"/>
        <v>119</v>
      </c>
      <c r="Q29" s="32">
        <f t="shared" si="11"/>
        <v>117</v>
      </c>
      <c r="R29" s="32">
        <f t="shared" si="12"/>
        <v>6316</v>
      </c>
      <c r="S29" s="32">
        <f t="shared" si="13"/>
        <v>1579</v>
      </c>
      <c r="T29" s="32">
        <f t="shared" si="13"/>
        <v>1579</v>
      </c>
      <c r="U29" s="32">
        <f t="shared" si="13"/>
        <v>1579</v>
      </c>
      <c r="V29" s="32">
        <f t="shared" si="13"/>
        <v>1579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>
        <v>6683</v>
      </c>
      <c r="I30" s="43">
        <f t="shared" si="7"/>
        <v>1671</v>
      </c>
      <c r="J30" s="13">
        <f t="shared" si="3"/>
        <v>1671</v>
      </c>
      <c r="K30" s="13">
        <f t="shared" si="4"/>
        <v>1671</v>
      </c>
      <c r="L30" s="13">
        <f t="shared" si="5"/>
        <v>1670</v>
      </c>
      <c r="M30" s="27">
        <f t="shared" si="6"/>
        <v>862</v>
      </c>
      <c r="N30" s="32">
        <f t="shared" si="8"/>
        <v>216</v>
      </c>
      <c r="O30" s="32">
        <f t="shared" si="9"/>
        <v>216</v>
      </c>
      <c r="P30" s="32">
        <f t="shared" si="10"/>
        <v>216</v>
      </c>
      <c r="Q30" s="32">
        <f t="shared" si="11"/>
        <v>214</v>
      </c>
      <c r="R30" s="32">
        <f t="shared" si="12"/>
        <v>5821</v>
      </c>
      <c r="S30" s="32">
        <f t="shared" si="13"/>
        <v>1455</v>
      </c>
      <c r="T30" s="32">
        <f t="shared" si="13"/>
        <v>1455</v>
      </c>
      <c r="U30" s="32">
        <f t="shared" si="13"/>
        <v>1455</v>
      </c>
      <c r="V30" s="32">
        <f t="shared" si="13"/>
        <v>1456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>
        <v>6848</v>
      </c>
      <c r="I31" s="43">
        <f t="shared" si="7"/>
        <v>1712</v>
      </c>
      <c r="J31" s="13">
        <f t="shared" si="3"/>
        <v>1712</v>
      </c>
      <c r="K31" s="13">
        <f t="shared" si="4"/>
        <v>1712</v>
      </c>
      <c r="L31" s="13">
        <f t="shared" si="5"/>
        <v>1712</v>
      </c>
      <c r="M31" s="27">
        <f t="shared" si="6"/>
        <v>3676</v>
      </c>
      <c r="N31" s="27">
        <f t="shared" si="8"/>
        <v>919</v>
      </c>
      <c r="O31" s="27">
        <f t="shared" si="9"/>
        <v>919</v>
      </c>
      <c r="P31" s="27">
        <f t="shared" si="10"/>
        <v>919</v>
      </c>
      <c r="Q31" s="27">
        <f t="shared" si="11"/>
        <v>919</v>
      </c>
      <c r="R31" s="32">
        <f t="shared" si="12"/>
        <v>3172</v>
      </c>
      <c r="S31" s="32">
        <f t="shared" si="13"/>
        <v>793</v>
      </c>
      <c r="T31" s="32">
        <f t="shared" si="13"/>
        <v>793</v>
      </c>
      <c r="U31" s="32">
        <f t="shared" si="13"/>
        <v>793</v>
      </c>
      <c r="V31" s="32">
        <f t="shared" si="13"/>
        <v>793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>
        <v>10721</v>
      </c>
      <c r="I32" s="43">
        <f t="shared" si="7"/>
        <v>2680</v>
      </c>
      <c r="J32" s="13">
        <f t="shared" si="3"/>
        <v>2680</v>
      </c>
      <c r="K32" s="13">
        <f t="shared" si="4"/>
        <v>2680</v>
      </c>
      <c r="L32" s="13">
        <f t="shared" si="5"/>
        <v>2681</v>
      </c>
      <c r="M32" s="27">
        <f t="shared" si="6"/>
        <v>5845</v>
      </c>
      <c r="N32" s="27">
        <f t="shared" si="8"/>
        <v>1461</v>
      </c>
      <c r="O32" s="27">
        <f t="shared" si="9"/>
        <v>1461</v>
      </c>
      <c r="P32" s="27">
        <f t="shared" si="10"/>
        <v>1461</v>
      </c>
      <c r="Q32" s="27">
        <f t="shared" si="11"/>
        <v>1462</v>
      </c>
      <c r="R32" s="32">
        <f t="shared" si="12"/>
        <v>4876</v>
      </c>
      <c r="S32" s="32">
        <f t="shared" si="13"/>
        <v>1219</v>
      </c>
      <c r="T32" s="32">
        <f t="shared" si="13"/>
        <v>1219</v>
      </c>
      <c r="U32" s="32">
        <f t="shared" si="13"/>
        <v>1219</v>
      </c>
      <c r="V32" s="32">
        <f t="shared" si="13"/>
        <v>1219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>
        <v>100</v>
      </c>
      <c r="I33" s="43">
        <f t="shared" si="7"/>
        <v>25</v>
      </c>
      <c r="J33" s="13">
        <f t="shared" si="3"/>
        <v>25</v>
      </c>
      <c r="K33" s="13">
        <f t="shared" si="4"/>
        <v>25</v>
      </c>
      <c r="L33" s="13">
        <f t="shared" si="5"/>
        <v>25</v>
      </c>
      <c r="M33" s="27">
        <f t="shared" si="6"/>
        <v>54</v>
      </c>
      <c r="N33" s="27">
        <f t="shared" si="8"/>
        <v>14</v>
      </c>
      <c r="O33" s="27">
        <f t="shared" si="9"/>
        <v>14</v>
      </c>
      <c r="P33" s="27">
        <f t="shared" si="10"/>
        <v>14</v>
      </c>
      <c r="Q33" s="27">
        <f t="shared" si="11"/>
        <v>12</v>
      </c>
      <c r="R33" s="32">
        <f t="shared" si="12"/>
        <v>46</v>
      </c>
      <c r="S33" s="32">
        <f t="shared" si="13"/>
        <v>11</v>
      </c>
      <c r="T33" s="32">
        <f t="shared" si="13"/>
        <v>11</v>
      </c>
      <c r="U33" s="32">
        <f t="shared" si="13"/>
        <v>11</v>
      </c>
      <c r="V33" s="32">
        <f t="shared" si="13"/>
        <v>13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>
        <v>0</v>
      </c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>
        <v>10913</v>
      </c>
      <c r="I35" s="43">
        <f t="shared" si="7"/>
        <v>2728</v>
      </c>
      <c r="J35" s="13">
        <f t="shared" si="3"/>
        <v>2728</v>
      </c>
      <c r="K35" s="13">
        <f t="shared" si="4"/>
        <v>2728</v>
      </c>
      <c r="L35" s="13">
        <f t="shared" si="5"/>
        <v>2729</v>
      </c>
      <c r="M35" s="27">
        <f t="shared" si="6"/>
        <v>5857</v>
      </c>
      <c r="N35" s="27">
        <f t="shared" si="8"/>
        <v>1464</v>
      </c>
      <c r="O35" s="27">
        <f t="shared" si="9"/>
        <v>1464</v>
      </c>
      <c r="P35" s="27">
        <f t="shared" si="10"/>
        <v>1464</v>
      </c>
      <c r="Q35" s="27">
        <f t="shared" si="11"/>
        <v>1465</v>
      </c>
      <c r="R35" s="32">
        <f t="shared" si="12"/>
        <v>5056</v>
      </c>
      <c r="S35" s="32">
        <f t="shared" si="13"/>
        <v>1264</v>
      </c>
      <c r="T35" s="32">
        <f t="shared" si="13"/>
        <v>1264</v>
      </c>
      <c r="U35" s="32">
        <f t="shared" si="13"/>
        <v>1264</v>
      </c>
      <c r="V35" s="32">
        <f t="shared" si="13"/>
        <v>1264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>
        <v>12</v>
      </c>
      <c r="I36" s="43">
        <f t="shared" si="7"/>
        <v>3</v>
      </c>
      <c r="J36" s="13">
        <f t="shared" si="3"/>
        <v>3</v>
      </c>
      <c r="K36" s="13">
        <f t="shared" si="4"/>
        <v>3</v>
      </c>
      <c r="L36" s="13">
        <f t="shared" si="5"/>
        <v>3</v>
      </c>
      <c r="M36" s="27">
        <f t="shared" si="6"/>
        <v>6</v>
      </c>
      <c r="N36" s="27">
        <f t="shared" si="8"/>
        <v>2</v>
      </c>
      <c r="O36" s="27">
        <f t="shared" si="9"/>
        <v>2</v>
      </c>
      <c r="P36" s="27">
        <f t="shared" si="10"/>
        <v>2</v>
      </c>
      <c r="Q36" s="27">
        <f t="shared" si="11"/>
        <v>0</v>
      </c>
      <c r="R36" s="32">
        <f t="shared" si="12"/>
        <v>6</v>
      </c>
      <c r="S36" s="32">
        <f t="shared" si="13"/>
        <v>1</v>
      </c>
      <c r="T36" s="32">
        <f t="shared" si="13"/>
        <v>1</v>
      </c>
      <c r="U36" s="32">
        <f t="shared" si="13"/>
        <v>1</v>
      </c>
      <c r="V36" s="32">
        <f t="shared" si="13"/>
        <v>3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12</v>
      </c>
      <c r="I39" s="43">
        <f t="shared" si="7"/>
        <v>3</v>
      </c>
      <c r="J39" s="13">
        <f t="shared" si="3"/>
        <v>3</v>
      </c>
      <c r="K39" s="13">
        <f t="shared" si="4"/>
        <v>3</v>
      </c>
      <c r="L39" s="13">
        <f t="shared" si="5"/>
        <v>3</v>
      </c>
      <c r="M39" s="27">
        <f t="shared" si="6"/>
        <v>6</v>
      </c>
      <c r="N39" s="27">
        <f t="shared" si="8"/>
        <v>2</v>
      </c>
      <c r="O39" s="27">
        <f t="shared" si="9"/>
        <v>2</v>
      </c>
      <c r="P39" s="27">
        <f t="shared" si="10"/>
        <v>2</v>
      </c>
      <c r="Q39" s="27">
        <f t="shared" si="11"/>
        <v>0</v>
      </c>
      <c r="R39" s="32">
        <f t="shared" si="12"/>
        <v>6</v>
      </c>
      <c r="S39" s="32">
        <f t="shared" si="13"/>
        <v>1</v>
      </c>
      <c r="T39" s="32">
        <f t="shared" si="13"/>
        <v>1</v>
      </c>
      <c r="U39" s="32">
        <f t="shared" si="13"/>
        <v>1</v>
      </c>
      <c r="V39" s="32">
        <f t="shared" si="13"/>
        <v>3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>
        <v>122</v>
      </c>
      <c r="I40" s="43">
        <f t="shared" si="7"/>
        <v>31</v>
      </c>
      <c r="J40" s="13">
        <f t="shared" si="3"/>
        <v>31</v>
      </c>
      <c r="K40" s="13">
        <f t="shared" si="4"/>
        <v>31</v>
      </c>
      <c r="L40" s="13">
        <f t="shared" si="5"/>
        <v>29</v>
      </c>
      <c r="M40" s="27">
        <f t="shared" si="6"/>
        <v>65</v>
      </c>
      <c r="N40" s="27">
        <f t="shared" si="8"/>
        <v>16</v>
      </c>
      <c r="O40" s="27">
        <f t="shared" si="9"/>
        <v>16</v>
      </c>
      <c r="P40" s="27">
        <f t="shared" si="10"/>
        <v>16</v>
      </c>
      <c r="Q40" s="27">
        <f t="shared" si="11"/>
        <v>17</v>
      </c>
      <c r="R40" s="32">
        <f t="shared" si="12"/>
        <v>57</v>
      </c>
      <c r="S40" s="32">
        <f t="shared" si="13"/>
        <v>15</v>
      </c>
      <c r="T40" s="32">
        <f t="shared" si="13"/>
        <v>15</v>
      </c>
      <c r="U40" s="32">
        <f t="shared" si="13"/>
        <v>15</v>
      </c>
      <c r="V40" s="32">
        <f t="shared" si="13"/>
        <v>12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>
        <v>18641</v>
      </c>
      <c r="I41" s="43">
        <f t="shared" si="7"/>
        <v>4660</v>
      </c>
      <c r="J41" s="13">
        <f t="shared" si="3"/>
        <v>4660</v>
      </c>
      <c r="K41" s="13">
        <f t="shared" si="4"/>
        <v>4660</v>
      </c>
      <c r="L41" s="13">
        <f t="shared" si="5"/>
        <v>4661</v>
      </c>
      <c r="M41" s="27">
        <f t="shared" ref="M41:M53" si="14">ROUND(H41*E41,0)</f>
        <v>15588</v>
      </c>
      <c r="N41" s="32">
        <f t="shared" si="8"/>
        <v>3897</v>
      </c>
      <c r="O41" s="32">
        <f t="shared" si="9"/>
        <v>3897</v>
      </c>
      <c r="P41" s="32">
        <f t="shared" si="10"/>
        <v>3897</v>
      </c>
      <c r="Q41" s="32">
        <f t="shared" si="11"/>
        <v>3897</v>
      </c>
      <c r="R41" s="32">
        <f t="shared" si="12"/>
        <v>3053</v>
      </c>
      <c r="S41" s="32">
        <f t="shared" si="13"/>
        <v>763</v>
      </c>
      <c r="T41" s="32">
        <f t="shared" si="13"/>
        <v>763</v>
      </c>
      <c r="U41" s="32">
        <f t="shared" si="13"/>
        <v>763</v>
      </c>
      <c r="V41" s="32">
        <f t="shared" si="13"/>
        <v>764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51" si="15">C42+D42</f>
        <v>27384</v>
      </c>
      <c r="H42" s="43">
        <v>568</v>
      </c>
      <c r="I42" s="43">
        <f t="shared" si="7"/>
        <v>142</v>
      </c>
      <c r="J42" s="13">
        <f t="shared" si="3"/>
        <v>142</v>
      </c>
      <c r="K42" s="13">
        <f t="shared" si="4"/>
        <v>142</v>
      </c>
      <c r="L42" s="13">
        <f t="shared" si="5"/>
        <v>142</v>
      </c>
      <c r="M42" s="27">
        <f t="shared" si="14"/>
        <v>421</v>
      </c>
      <c r="N42" s="32">
        <f t="shared" si="8"/>
        <v>105</v>
      </c>
      <c r="O42" s="32">
        <f t="shared" si="9"/>
        <v>105</v>
      </c>
      <c r="P42" s="32">
        <f t="shared" si="10"/>
        <v>105</v>
      </c>
      <c r="Q42" s="32">
        <f t="shared" si="11"/>
        <v>106</v>
      </c>
      <c r="R42" s="32">
        <f t="shared" si="12"/>
        <v>147</v>
      </c>
      <c r="S42" s="32">
        <f t="shared" si="13"/>
        <v>37</v>
      </c>
      <c r="T42" s="32">
        <f t="shared" si="13"/>
        <v>37</v>
      </c>
      <c r="U42" s="32">
        <f t="shared" si="13"/>
        <v>37</v>
      </c>
      <c r="V42" s="32">
        <f t="shared" si="13"/>
        <v>36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>
        <v>66606</v>
      </c>
      <c r="I43" s="43">
        <f t="shared" si="7"/>
        <v>16652</v>
      </c>
      <c r="J43" s="13">
        <f t="shared" si="3"/>
        <v>16652</v>
      </c>
      <c r="K43" s="13">
        <f t="shared" si="4"/>
        <v>16652</v>
      </c>
      <c r="L43" s="13">
        <f t="shared" si="5"/>
        <v>16650</v>
      </c>
      <c r="M43" s="27">
        <f t="shared" si="14"/>
        <v>56848</v>
      </c>
      <c r="N43" s="27">
        <f t="shared" si="8"/>
        <v>14212</v>
      </c>
      <c r="O43" s="27">
        <f t="shared" si="9"/>
        <v>14212</v>
      </c>
      <c r="P43" s="27">
        <f t="shared" si="10"/>
        <v>14212</v>
      </c>
      <c r="Q43" s="27">
        <f t="shared" si="11"/>
        <v>14212</v>
      </c>
      <c r="R43" s="32">
        <f t="shared" si="12"/>
        <v>9758</v>
      </c>
      <c r="S43" s="32">
        <f t="shared" si="13"/>
        <v>2440</v>
      </c>
      <c r="T43" s="32">
        <f t="shared" si="13"/>
        <v>2440</v>
      </c>
      <c r="U43" s="32">
        <f t="shared" si="13"/>
        <v>2440</v>
      </c>
      <c r="V43" s="32">
        <f t="shared" si="13"/>
        <v>2438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>
        <v>77574</v>
      </c>
      <c r="I44" s="43">
        <f t="shared" si="7"/>
        <v>19394</v>
      </c>
      <c r="J44" s="13">
        <f t="shared" si="3"/>
        <v>19394</v>
      </c>
      <c r="K44" s="13">
        <f t="shared" si="4"/>
        <v>19394</v>
      </c>
      <c r="L44" s="13">
        <f t="shared" si="5"/>
        <v>19392</v>
      </c>
      <c r="M44" s="27">
        <f t="shared" si="14"/>
        <v>65393</v>
      </c>
      <c r="N44" s="27">
        <f t="shared" si="8"/>
        <v>16348</v>
      </c>
      <c r="O44" s="27">
        <f t="shared" si="9"/>
        <v>16348</v>
      </c>
      <c r="P44" s="27">
        <f t="shared" si="10"/>
        <v>16348</v>
      </c>
      <c r="Q44" s="27">
        <f t="shared" si="11"/>
        <v>16349</v>
      </c>
      <c r="R44" s="32">
        <f t="shared" si="12"/>
        <v>12181</v>
      </c>
      <c r="S44" s="32">
        <f t="shared" si="13"/>
        <v>3046</v>
      </c>
      <c r="T44" s="32">
        <f t="shared" si="13"/>
        <v>3046</v>
      </c>
      <c r="U44" s="32">
        <f t="shared" si="13"/>
        <v>3046</v>
      </c>
      <c r="V44" s="32">
        <f t="shared" si="13"/>
        <v>3043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>
        <v>52163</v>
      </c>
      <c r="I45" s="43">
        <f t="shared" si="7"/>
        <v>13041</v>
      </c>
      <c r="J45" s="13">
        <f t="shared" si="3"/>
        <v>13041</v>
      </c>
      <c r="K45" s="13">
        <f t="shared" si="4"/>
        <v>13041</v>
      </c>
      <c r="L45" s="13">
        <f t="shared" si="5"/>
        <v>13040</v>
      </c>
      <c r="M45" s="27">
        <f t="shared" si="14"/>
        <v>42496</v>
      </c>
      <c r="N45" s="27">
        <f t="shared" si="8"/>
        <v>10624</v>
      </c>
      <c r="O45" s="27">
        <f t="shared" si="9"/>
        <v>10624</v>
      </c>
      <c r="P45" s="27">
        <f t="shared" si="10"/>
        <v>10624</v>
      </c>
      <c r="Q45" s="27">
        <f t="shared" si="11"/>
        <v>10624</v>
      </c>
      <c r="R45" s="32">
        <f t="shared" si="12"/>
        <v>9667</v>
      </c>
      <c r="S45" s="32">
        <f t="shared" si="13"/>
        <v>2417</v>
      </c>
      <c r="T45" s="32">
        <f t="shared" si="13"/>
        <v>2417</v>
      </c>
      <c r="U45" s="32">
        <f t="shared" si="13"/>
        <v>2417</v>
      </c>
      <c r="V45" s="32">
        <f t="shared" si="13"/>
        <v>2416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>
        <v>13337</v>
      </c>
      <c r="I48" s="43">
        <f t="shared" si="7"/>
        <v>3334</v>
      </c>
      <c r="J48" s="13">
        <f t="shared" si="3"/>
        <v>3334</v>
      </c>
      <c r="K48" s="13">
        <f t="shared" si="4"/>
        <v>3334</v>
      </c>
      <c r="L48" s="13">
        <f t="shared" si="5"/>
        <v>3335</v>
      </c>
      <c r="M48" s="27">
        <f t="shared" si="14"/>
        <v>5786</v>
      </c>
      <c r="N48" s="27">
        <f t="shared" si="8"/>
        <v>1447</v>
      </c>
      <c r="O48" s="27">
        <f t="shared" si="9"/>
        <v>1447</v>
      </c>
      <c r="P48" s="27">
        <f t="shared" si="10"/>
        <v>1447</v>
      </c>
      <c r="Q48" s="27">
        <f t="shared" si="11"/>
        <v>1445</v>
      </c>
      <c r="R48" s="32">
        <f t="shared" si="12"/>
        <v>7551</v>
      </c>
      <c r="S48" s="32">
        <f t="shared" si="13"/>
        <v>1887</v>
      </c>
      <c r="T48" s="32">
        <f t="shared" si="13"/>
        <v>1887</v>
      </c>
      <c r="U48" s="32">
        <f t="shared" si="13"/>
        <v>1887</v>
      </c>
      <c r="V48" s="32">
        <f t="shared" si="13"/>
        <v>1890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>
        <v>1110</v>
      </c>
      <c r="I49" s="43">
        <f t="shared" si="7"/>
        <v>278</v>
      </c>
      <c r="J49" s="13">
        <f t="shared" si="3"/>
        <v>278</v>
      </c>
      <c r="K49" s="13">
        <f t="shared" si="4"/>
        <v>278</v>
      </c>
      <c r="L49" s="13">
        <f t="shared" si="5"/>
        <v>276</v>
      </c>
      <c r="M49" s="27">
        <f t="shared" si="14"/>
        <v>478</v>
      </c>
      <c r="N49" s="32">
        <f t="shared" si="8"/>
        <v>120</v>
      </c>
      <c r="O49" s="32">
        <f t="shared" si="9"/>
        <v>120</v>
      </c>
      <c r="P49" s="32">
        <f t="shared" si="10"/>
        <v>120</v>
      </c>
      <c r="Q49" s="32">
        <f t="shared" si="11"/>
        <v>118</v>
      </c>
      <c r="R49" s="32">
        <f t="shared" si="12"/>
        <v>632</v>
      </c>
      <c r="S49" s="32">
        <f t="shared" si="13"/>
        <v>158</v>
      </c>
      <c r="T49" s="32">
        <f t="shared" si="13"/>
        <v>158</v>
      </c>
      <c r="U49" s="32">
        <f t="shared" si="13"/>
        <v>158</v>
      </c>
      <c r="V49" s="32">
        <f t="shared" si="13"/>
        <v>158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>
        <v>20174</v>
      </c>
      <c r="I50" s="43">
        <f t="shared" si="7"/>
        <v>5044</v>
      </c>
      <c r="J50" s="13">
        <f t="shared" si="3"/>
        <v>5044</v>
      </c>
      <c r="K50" s="13">
        <f t="shared" si="4"/>
        <v>5044</v>
      </c>
      <c r="L50" s="13">
        <f t="shared" si="5"/>
        <v>5042</v>
      </c>
      <c r="M50" s="27">
        <f t="shared" si="14"/>
        <v>8898</v>
      </c>
      <c r="N50" s="27">
        <f t="shared" si="8"/>
        <v>2225</v>
      </c>
      <c r="O50" s="27">
        <f t="shared" si="9"/>
        <v>2225</v>
      </c>
      <c r="P50" s="27">
        <f t="shared" si="10"/>
        <v>2225</v>
      </c>
      <c r="Q50" s="27">
        <f t="shared" si="11"/>
        <v>2223</v>
      </c>
      <c r="R50" s="32">
        <f t="shared" si="12"/>
        <v>11276</v>
      </c>
      <c r="S50" s="32">
        <f t="shared" si="13"/>
        <v>2819</v>
      </c>
      <c r="T50" s="32">
        <f t="shared" si="13"/>
        <v>2819</v>
      </c>
      <c r="U50" s="32">
        <f t="shared" si="13"/>
        <v>2819</v>
      </c>
      <c r="V50" s="32">
        <f t="shared" si="13"/>
        <v>2819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>
        <v>1087</v>
      </c>
      <c r="I51" s="43">
        <f t="shared" si="7"/>
        <v>272</v>
      </c>
      <c r="J51" s="13">
        <f t="shared" si="3"/>
        <v>272</v>
      </c>
      <c r="K51" s="13">
        <f t="shared" si="4"/>
        <v>272</v>
      </c>
      <c r="L51" s="13">
        <f t="shared" si="5"/>
        <v>271</v>
      </c>
      <c r="M51" s="27">
        <f t="shared" si="14"/>
        <v>931</v>
      </c>
      <c r="N51" s="27">
        <f t="shared" si="8"/>
        <v>233</v>
      </c>
      <c r="O51" s="27">
        <f t="shared" si="9"/>
        <v>233</v>
      </c>
      <c r="P51" s="27">
        <f t="shared" si="10"/>
        <v>233</v>
      </c>
      <c r="Q51" s="27">
        <f t="shared" si="11"/>
        <v>232</v>
      </c>
      <c r="R51" s="32">
        <f t="shared" si="12"/>
        <v>156</v>
      </c>
      <c r="S51" s="32">
        <f t="shared" si="13"/>
        <v>39</v>
      </c>
      <c r="T51" s="32">
        <f t="shared" si="13"/>
        <v>39</v>
      </c>
      <c r="U51" s="32">
        <f t="shared" si="13"/>
        <v>39</v>
      </c>
      <c r="V51" s="32">
        <f t="shared" si="13"/>
        <v>39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ref="M54:M80" si="16">ROUND(H54*E54,0)</f>
        <v>0</v>
      </c>
      <c r="N54" s="27">
        <f t="shared" ref="N54:N80" si="17">ROUND(M54/4,0)</f>
        <v>0</v>
      </c>
      <c r="O54" s="27">
        <f t="shared" ref="O54:O80" si="18">N54</f>
        <v>0</v>
      </c>
      <c r="P54" s="27">
        <f t="shared" ref="P54:P80" si="19">N54</f>
        <v>0</v>
      </c>
      <c r="Q54" s="27">
        <f t="shared" ref="Q54:Q80" si="20">M54-N54-O54-P54</f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6"/>
        <v>0</v>
      </c>
      <c r="N55" s="27">
        <f t="shared" si="17"/>
        <v>0</v>
      </c>
      <c r="O55" s="27">
        <f t="shared" si="18"/>
        <v>0</v>
      </c>
      <c r="P55" s="27">
        <f t="shared" si="19"/>
        <v>0</v>
      </c>
      <c r="Q55" s="27">
        <f t="shared" si="20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6"/>
        <v>0</v>
      </c>
      <c r="N56" s="27">
        <f t="shared" si="17"/>
        <v>0</v>
      </c>
      <c r="O56" s="27">
        <f t="shared" si="18"/>
        <v>0</v>
      </c>
      <c r="P56" s="27">
        <f t="shared" si="19"/>
        <v>0</v>
      </c>
      <c r="Q56" s="27">
        <f t="shared" si="20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6"/>
        <v>0</v>
      </c>
      <c r="N57" s="27">
        <f t="shared" si="17"/>
        <v>0</v>
      </c>
      <c r="O57" s="27">
        <f t="shared" si="18"/>
        <v>0</v>
      </c>
      <c r="P57" s="27">
        <f t="shared" si="19"/>
        <v>0</v>
      </c>
      <c r="Q57" s="27">
        <f t="shared" si="20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>
        <v>12</v>
      </c>
      <c r="I58" s="43">
        <f t="shared" si="7"/>
        <v>3</v>
      </c>
      <c r="J58" s="13">
        <f t="shared" si="3"/>
        <v>3</v>
      </c>
      <c r="K58" s="13">
        <f t="shared" si="4"/>
        <v>3</v>
      </c>
      <c r="L58" s="13">
        <f t="shared" si="5"/>
        <v>3</v>
      </c>
      <c r="M58" s="27">
        <f t="shared" si="16"/>
        <v>6</v>
      </c>
      <c r="N58" s="27">
        <f t="shared" si="17"/>
        <v>2</v>
      </c>
      <c r="O58" s="27">
        <f t="shared" si="18"/>
        <v>2</v>
      </c>
      <c r="P58" s="27">
        <f t="shared" si="19"/>
        <v>2</v>
      </c>
      <c r="Q58" s="27">
        <f t="shared" si="20"/>
        <v>0</v>
      </c>
      <c r="R58" s="32">
        <f t="shared" si="12"/>
        <v>6</v>
      </c>
      <c r="S58" s="32">
        <f t="shared" si="13"/>
        <v>1</v>
      </c>
      <c r="T58" s="32">
        <f t="shared" si="13"/>
        <v>1</v>
      </c>
      <c r="U58" s="32">
        <f t="shared" si="13"/>
        <v>1</v>
      </c>
      <c r="V58" s="32">
        <f t="shared" si="13"/>
        <v>3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6"/>
        <v>0</v>
      </c>
      <c r="N59" s="27">
        <f t="shared" si="17"/>
        <v>0</v>
      </c>
      <c r="O59" s="27">
        <f t="shared" si="18"/>
        <v>0</v>
      </c>
      <c r="P59" s="27">
        <f t="shared" si="19"/>
        <v>0</v>
      </c>
      <c r="Q59" s="27">
        <f t="shared" si="20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6"/>
        <v>0</v>
      </c>
      <c r="N60" s="27">
        <f t="shared" si="17"/>
        <v>0</v>
      </c>
      <c r="O60" s="27">
        <f t="shared" si="18"/>
        <v>0</v>
      </c>
      <c r="P60" s="27">
        <f t="shared" si="19"/>
        <v>0</v>
      </c>
      <c r="Q60" s="27">
        <f t="shared" si="20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6"/>
        <v>0</v>
      </c>
      <c r="N61" s="27">
        <f t="shared" si="17"/>
        <v>0</v>
      </c>
      <c r="O61" s="27">
        <f t="shared" si="18"/>
        <v>0</v>
      </c>
      <c r="P61" s="27">
        <f t="shared" si="19"/>
        <v>0</v>
      </c>
      <c r="Q61" s="27">
        <f t="shared" si="20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6"/>
        <v>0</v>
      </c>
      <c r="N62" s="27">
        <f t="shared" si="17"/>
        <v>0</v>
      </c>
      <c r="O62" s="27">
        <f t="shared" si="18"/>
        <v>0</v>
      </c>
      <c r="P62" s="27">
        <f t="shared" si="19"/>
        <v>0</v>
      </c>
      <c r="Q62" s="27">
        <f t="shared" si="20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6"/>
        <v>0</v>
      </c>
      <c r="N63" s="27">
        <f t="shared" si="17"/>
        <v>0</v>
      </c>
      <c r="O63" s="27">
        <f t="shared" si="18"/>
        <v>0</v>
      </c>
      <c r="P63" s="27">
        <f t="shared" si="19"/>
        <v>0</v>
      </c>
      <c r="Q63" s="27">
        <f t="shared" si="20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6"/>
        <v>0</v>
      </c>
      <c r="N64" s="27">
        <f t="shared" si="17"/>
        <v>0</v>
      </c>
      <c r="O64" s="27">
        <f t="shared" si="18"/>
        <v>0</v>
      </c>
      <c r="P64" s="27">
        <f t="shared" si="19"/>
        <v>0</v>
      </c>
      <c r="Q64" s="27">
        <f t="shared" si="20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6"/>
        <v>0</v>
      </c>
      <c r="N65" s="27">
        <f t="shared" si="17"/>
        <v>0</v>
      </c>
      <c r="O65" s="27">
        <f t="shared" si="18"/>
        <v>0</v>
      </c>
      <c r="P65" s="27">
        <f t="shared" si="19"/>
        <v>0</v>
      </c>
      <c r="Q65" s="27">
        <f t="shared" si="20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6"/>
        <v>0</v>
      </c>
      <c r="N66" s="27">
        <f t="shared" si="17"/>
        <v>0</v>
      </c>
      <c r="O66" s="27">
        <f t="shared" si="18"/>
        <v>0</v>
      </c>
      <c r="P66" s="27">
        <f t="shared" si="19"/>
        <v>0</v>
      </c>
      <c r="Q66" s="27">
        <f t="shared" si="20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6"/>
        <v>0</v>
      </c>
      <c r="N67" s="27">
        <f t="shared" si="17"/>
        <v>0</v>
      </c>
      <c r="O67" s="27">
        <f t="shared" si="18"/>
        <v>0</v>
      </c>
      <c r="P67" s="27">
        <f t="shared" si="19"/>
        <v>0</v>
      </c>
      <c r="Q67" s="27">
        <f t="shared" si="20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6"/>
        <v>0</v>
      </c>
      <c r="N68" s="27">
        <f t="shared" si="17"/>
        <v>0</v>
      </c>
      <c r="O68" s="27">
        <f t="shared" si="18"/>
        <v>0</v>
      </c>
      <c r="P68" s="27">
        <f t="shared" si="19"/>
        <v>0</v>
      </c>
      <c r="Q68" s="27">
        <f t="shared" si="20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6"/>
        <v>0</v>
      </c>
      <c r="N69" s="27">
        <f t="shared" si="17"/>
        <v>0</v>
      </c>
      <c r="O69" s="27">
        <f t="shared" si="18"/>
        <v>0</v>
      </c>
      <c r="P69" s="27">
        <f t="shared" si="19"/>
        <v>0</v>
      </c>
      <c r="Q69" s="27">
        <f t="shared" si="20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17"/>
        <v>0</v>
      </c>
      <c r="O70" s="27">
        <f t="shared" si="18"/>
        <v>0</v>
      </c>
      <c r="P70" s="27">
        <f t="shared" si="19"/>
        <v>0</v>
      </c>
      <c r="Q70" s="27">
        <f t="shared" si="20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f t="shared" si="7"/>
        <v>0</v>
      </c>
      <c r="J71" s="13">
        <f t="shared" ref="J71:J80" si="21">I71</f>
        <v>0</v>
      </c>
      <c r="K71" s="13">
        <f t="shared" ref="K71:K80" si="22">I71</f>
        <v>0</v>
      </c>
      <c r="L71" s="13">
        <f t="shared" ref="L71:L80" si="23">H71-I71-J71-K71</f>
        <v>0</v>
      </c>
      <c r="M71" s="27">
        <f t="shared" si="16"/>
        <v>0</v>
      </c>
      <c r="N71" s="27">
        <f t="shared" si="17"/>
        <v>0</v>
      </c>
      <c r="O71" s="27">
        <f t="shared" si="18"/>
        <v>0</v>
      </c>
      <c r="P71" s="27">
        <f t="shared" si="19"/>
        <v>0</v>
      </c>
      <c r="Q71" s="27">
        <f t="shared" si="20"/>
        <v>0</v>
      </c>
      <c r="R71" s="32">
        <f t="shared" si="12"/>
        <v>0</v>
      </c>
      <c r="S71" s="32">
        <f t="shared" ref="S71:V79" si="24">I71-N71</f>
        <v>0</v>
      </c>
      <c r="T71" s="32">
        <f t="shared" si="24"/>
        <v>0</v>
      </c>
      <c r="U71" s="32">
        <f t="shared" si="24"/>
        <v>0</v>
      </c>
      <c r="V71" s="32">
        <f t="shared" si="24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f t="shared" ref="I72:I80" si="25">ROUND(H72/4,0)</f>
        <v>0</v>
      </c>
      <c r="J72" s="13">
        <f t="shared" si="21"/>
        <v>0</v>
      </c>
      <c r="K72" s="13">
        <f t="shared" si="22"/>
        <v>0</v>
      </c>
      <c r="L72" s="13">
        <f t="shared" si="23"/>
        <v>0</v>
      </c>
      <c r="M72" s="27">
        <f t="shared" si="16"/>
        <v>0</v>
      </c>
      <c r="N72" s="27">
        <f t="shared" si="17"/>
        <v>0</v>
      </c>
      <c r="O72" s="27">
        <f t="shared" si="18"/>
        <v>0</v>
      </c>
      <c r="P72" s="27">
        <f t="shared" si="19"/>
        <v>0</v>
      </c>
      <c r="Q72" s="27">
        <f t="shared" si="20"/>
        <v>0</v>
      </c>
      <c r="R72" s="32">
        <f t="shared" ref="R72:R79" si="26">S72+T72+U72+V72</f>
        <v>0</v>
      </c>
      <c r="S72" s="32">
        <f t="shared" si="24"/>
        <v>0</v>
      </c>
      <c r="T72" s="32">
        <f t="shared" si="24"/>
        <v>0</v>
      </c>
      <c r="U72" s="32">
        <f t="shared" si="24"/>
        <v>0</v>
      </c>
      <c r="V72" s="32">
        <f t="shared" si="24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f t="shared" si="25"/>
        <v>0</v>
      </c>
      <c r="J73" s="13">
        <f t="shared" si="21"/>
        <v>0</v>
      </c>
      <c r="K73" s="13">
        <f t="shared" si="22"/>
        <v>0</v>
      </c>
      <c r="L73" s="13">
        <f t="shared" si="23"/>
        <v>0</v>
      </c>
      <c r="M73" s="27">
        <f t="shared" si="16"/>
        <v>0</v>
      </c>
      <c r="N73" s="27">
        <f t="shared" si="17"/>
        <v>0</v>
      </c>
      <c r="O73" s="27">
        <f t="shared" si="18"/>
        <v>0</v>
      </c>
      <c r="P73" s="27">
        <f t="shared" si="19"/>
        <v>0</v>
      </c>
      <c r="Q73" s="27">
        <f t="shared" si="20"/>
        <v>0</v>
      </c>
      <c r="R73" s="32">
        <f t="shared" si="26"/>
        <v>0</v>
      </c>
      <c r="S73" s="32">
        <f t="shared" si="24"/>
        <v>0</v>
      </c>
      <c r="T73" s="32">
        <f t="shared" si="24"/>
        <v>0</v>
      </c>
      <c r="U73" s="32">
        <f t="shared" si="24"/>
        <v>0</v>
      </c>
      <c r="V73" s="32">
        <f t="shared" si="24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f t="shared" si="25"/>
        <v>0</v>
      </c>
      <c r="J74" s="13">
        <f t="shared" si="21"/>
        <v>0</v>
      </c>
      <c r="K74" s="13">
        <f t="shared" si="22"/>
        <v>0</v>
      </c>
      <c r="L74" s="13">
        <f t="shared" si="23"/>
        <v>0</v>
      </c>
      <c r="M74" s="27">
        <f t="shared" si="16"/>
        <v>0</v>
      </c>
      <c r="N74" s="27">
        <f t="shared" si="17"/>
        <v>0</v>
      </c>
      <c r="O74" s="27">
        <f t="shared" si="18"/>
        <v>0</v>
      </c>
      <c r="P74" s="27">
        <f t="shared" si="19"/>
        <v>0</v>
      </c>
      <c r="Q74" s="27">
        <f t="shared" si="20"/>
        <v>0</v>
      </c>
      <c r="R74" s="32">
        <f t="shared" si="26"/>
        <v>0</v>
      </c>
      <c r="S74" s="32">
        <f t="shared" si="24"/>
        <v>0</v>
      </c>
      <c r="T74" s="32">
        <f t="shared" si="24"/>
        <v>0</v>
      </c>
      <c r="U74" s="32">
        <f t="shared" si="24"/>
        <v>0</v>
      </c>
      <c r="V74" s="32">
        <f t="shared" si="24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f t="shared" si="25"/>
        <v>0</v>
      </c>
      <c r="J75" s="13">
        <f t="shared" si="21"/>
        <v>0</v>
      </c>
      <c r="K75" s="13">
        <f t="shared" si="22"/>
        <v>0</v>
      </c>
      <c r="L75" s="13">
        <f t="shared" si="23"/>
        <v>0</v>
      </c>
      <c r="M75" s="27">
        <f t="shared" si="16"/>
        <v>0</v>
      </c>
      <c r="N75" s="27">
        <f t="shared" si="17"/>
        <v>0</v>
      </c>
      <c r="O75" s="27">
        <f t="shared" si="18"/>
        <v>0</v>
      </c>
      <c r="P75" s="27">
        <f t="shared" si="19"/>
        <v>0</v>
      </c>
      <c r="Q75" s="27">
        <f t="shared" si="20"/>
        <v>0</v>
      </c>
      <c r="R75" s="32">
        <f t="shared" si="26"/>
        <v>0</v>
      </c>
      <c r="S75" s="32">
        <f t="shared" si="24"/>
        <v>0</v>
      </c>
      <c r="T75" s="32">
        <f t="shared" si="24"/>
        <v>0</v>
      </c>
      <c r="U75" s="32">
        <f t="shared" si="24"/>
        <v>0</v>
      </c>
      <c r="V75" s="32">
        <f t="shared" si="24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f t="shared" si="25"/>
        <v>0</v>
      </c>
      <c r="J76" s="13">
        <f t="shared" si="21"/>
        <v>0</v>
      </c>
      <c r="K76" s="13">
        <f t="shared" si="22"/>
        <v>0</v>
      </c>
      <c r="L76" s="13">
        <f t="shared" si="23"/>
        <v>0</v>
      </c>
      <c r="M76" s="27">
        <f t="shared" si="16"/>
        <v>0</v>
      </c>
      <c r="N76" s="27">
        <f t="shared" si="17"/>
        <v>0</v>
      </c>
      <c r="O76" s="27">
        <f t="shared" si="18"/>
        <v>0</v>
      </c>
      <c r="P76" s="27">
        <f t="shared" si="19"/>
        <v>0</v>
      </c>
      <c r="Q76" s="27">
        <f t="shared" si="20"/>
        <v>0</v>
      </c>
      <c r="R76" s="32">
        <f t="shared" si="26"/>
        <v>0</v>
      </c>
      <c r="S76" s="32">
        <f t="shared" si="24"/>
        <v>0</v>
      </c>
      <c r="T76" s="32">
        <f t="shared" si="24"/>
        <v>0</v>
      </c>
      <c r="U76" s="32">
        <f t="shared" si="24"/>
        <v>0</v>
      </c>
      <c r="V76" s="32">
        <f t="shared" si="24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f t="shared" si="25"/>
        <v>0</v>
      </c>
      <c r="J77" s="13">
        <f t="shared" si="21"/>
        <v>0</v>
      </c>
      <c r="K77" s="13">
        <f t="shared" si="22"/>
        <v>0</v>
      </c>
      <c r="L77" s="13">
        <f t="shared" si="23"/>
        <v>0</v>
      </c>
      <c r="M77" s="27">
        <f t="shared" si="16"/>
        <v>0</v>
      </c>
      <c r="N77" s="27">
        <f t="shared" si="17"/>
        <v>0</v>
      </c>
      <c r="O77" s="27">
        <f t="shared" si="18"/>
        <v>0</v>
      </c>
      <c r="P77" s="27">
        <f t="shared" si="19"/>
        <v>0</v>
      </c>
      <c r="Q77" s="27">
        <f t="shared" si="20"/>
        <v>0</v>
      </c>
      <c r="R77" s="32">
        <f t="shared" si="26"/>
        <v>0</v>
      </c>
      <c r="S77" s="32">
        <f t="shared" si="24"/>
        <v>0</v>
      </c>
      <c r="T77" s="32">
        <f t="shared" si="24"/>
        <v>0</v>
      </c>
      <c r="U77" s="32">
        <f t="shared" si="24"/>
        <v>0</v>
      </c>
      <c r="V77" s="32">
        <f t="shared" si="24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f t="shared" si="25"/>
        <v>0</v>
      </c>
      <c r="J78" s="13">
        <f t="shared" si="21"/>
        <v>0</v>
      </c>
      <c r="K78" s="13">
        <f t="shared" si="22"/>
        <v>0</v>
      </c>
      <c r="L78" s="13">
        <f t="shared" si="23"/>
        <v>0</v>
      </c>
      <c r="M78" s="27">
        <f t="shared" si="16"/>
        <v>0</v>
      </c>
      <c r="N78" s="27">
        <f t="shared" si="17"/>
        <v>0</v>
      </c>
      <c r="O78" s="27">
        <f t="shared" si="18"/>
        <v>0</v>
      </c>
      <c r="P78" s="27">
        <f t="shared" si="19"/>
        <v>0</v>
      </c>
      <c r="Q78" s="27">
        <f t="shared" si="20"/>
        <v>0</v>
      </c>
      <c r="R78" s="32">
        <f t="shared" si="26"/>
        <v>0</v>
      </c>
      <c r="S78" s="32">
        <f t="shared" si="24"/>
        <v>0</v>
      </c>
      <c r="T78" s="32">
        <f t="shared" si="24"/>
        <v>0</v>
      </c>
      <c r="U78" s="32">
        <f t="shared" si="24"/>
        <v>0</v>
      </c>
      <c r="V78" s="32">
        <f t="shared" si="24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f t="shared" si="25"/>
        <v>0</v>
      </c>
      <c r="J79" s="13">
        <f t="shared" si="21"/>
        <v>0</v>
      </c>
      <c r="K79" s="13">
        <f t="shared" si="22"/>
        <v>0</v>
      </c>
      <c r="L79" s="13">
        <f t="shared" si="23"/>
        <v>0</v>
      </c>
      <c r="M79" s="27">
        <f t="shared" si="16"/>
        <v>0</v>
      </c>
      <c r="N79" s="27">
        <f t="shared" si="17"/>
        <v>0</v>
      </c>
      <c r="O79" s="27">
        <f t="shared" si="18"/>
        <v>0</v>
      </c>
      <c r="P79" s="27">
        <f t="shared" si="19"/>
        <v>0</v>
      </c>
      <c r="Q79" s="27">
        <f t="shared" si="20"/>
        <v>0</v>
      </c>
      <c r="R79" s="32">
        <f t="shared" si="26"/>
        <v>0</v>
      </c>
      <c r="S79" s="32">
        <f t="shared" si="24"/>
        <v>0</v>
      </c>
      <c r="T79" s="32">
        <f t="shared" si="24"/>
        <v>0</v>
      </c>
      <c r="U79" s="32">
        <f t="shared" si="24"/>
        <v>0</v>
      </c>
      <c r="V79" s="32">
        <f t="shared" si="24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/>
      <c r="H80" s="43">
        <v>7500</v>
      </c>
      <c r="I80" s="43">
        <f t="shared" si="25"/>
        <v>1875</v>
      </c>
      <c r="J80" s="13">
        <f t="shared" si="21"/>
        <v>1875</v>
      </c>
      <c r="K80" s="13">
        <f t="shared" si="22"/>
        <v>1875</v>
      </c>
      <c r="L80" s="13">
        <f t="shared" si="23"/>
        <v>1875</v>
      </c>
      <c r="M80" s="27">
        <f t="shared" si="16"/>
        <v>0</v>
      </c>
      <c r="N80" s="27">
        <f t="shared" si="17"/>
        <v>0</v>
      </c>
      <c r="O80" s="27">
        <f t="shared" si="18"/>
        <v>0</v>
      </c>
      <c r="P80" s="27">
        <f t="shared" si="19"/>
        <v>0</v>
      </c>
      <c r="Q80" s="27">
        <f t="shared" si="20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444196</v>
      </c>
      <c r="I81" s="54">
        <f t="shared" si="29"/>
        <v>111055</v>
      </c>
      <c r="J81" s="8">
        <f t="shared" si="29"/>
        <v>111055</v>
      </c>
      <c r="K81" s="8">
        <f t="shared" si="29"/>
        <v>111055</v>
      </c>
      <c r="L81" s="8">
        <f t="shared" si="29"/>
        <v>111031</v>
      </c>
      <c r="M81" s="8">
        <f t="shared" si="29"/>
        <v>263404</v>
      </c>
      <c r="N81" s="8">
        <f t="shared" si="29"/>
        <v>65858</v>
      </c>
      <c r="O81" s="8">
        <f t="shared" si="29"/>
        <v>65858</v>
      </c>
      <c r="P81" s="8">
        <f t="shared" si="29"/>
        <v>65858</v>
      </c>
      <c r="Q81" s="8">
        <f t="shared" si="29"/>
        <v>65830</v>
      </c>
      <c r="R81" s="8">
        <f t="shared" si="29"/>
        <v>173292</v>
      </c>
      <c r="S81" s="8">
        <f t="shared" si="29"/>
        <v>43322</v>
      </c>
      <c r="T81" s="8">
        <f t="shared" si="29"/>
        <v>43322</v>
      </c>
      <c r="U81" s="8">
        <f t="shared" si="29"/>
        <v>43322</v>
      </c>
      <c r="V81" s="8">
        <f t="shared" si="29"/>
        <v>43326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workbookViewId="0">
      <pane xSplit="6" ySplit="6" topLeftCell="G76" activePane="bottomRight" state="frozen"/>
      <selection pane="topRight" activeCell="G1" sqref="G1"/>
      <selection pane="bottomLeft" activeCell="A7" sqref="A7"/>
      <selection pane="bottomRight" activeCell="G82" sqref="G82"/>
    </sheetView>
  </sheetViews>
  <sheetFormatPr defaultRowHeight="15" x14ac:dyDescent="0.2"/>
  <cols>
    <col min="1" max="1" width="9.140625" style="38"/>
    <col min="2" max="2" width="44.28515625" style="42" customWidth="1"/>
    <col min="3" max="6" width="13" style="42" hidden="1" customWidth="1"/>
    <col min="7" max="7" width="18.42578125" style="45" customWidth="1"/>
    <col min="8" max="8" width="20.42578125" style="46" customWidth="1"/>
    <col min="9" max="9" width="18.7109375" style="46" customWidth="1"/>
    <col min="10" max="10" width="19.85546875" style="46" customWidth="1"/>
    <col min="11" max="11" width="21" style="46" customWidth="1"/>
    <col min="12" max="12" width="18.42578125" style="45" customWidth="1"/>
    <col min="13" max="13" width="20.42578125" style="46" customWidth="1"/>
    <col min="14" max="14" width="18.7109375" style="46" customWidth="1"/>
    <col min="15" max="15" width="19.85546875" style="46" customWidth="1"/>
    <col min="16" max="16" width="21" style="46" customWidth="1"/>
    <col min="17" max="17" width="18.42578125" style="45" customWidth="1"/>
    <col min="18" max="18" width="20.42578125" style="46" customWidth="1"/>
    <col min="19" max="19" width="18.7109375" style="46" customWidth="1"/>
    <col min="20" max="20" width="19.85546875" style="46" customWidth="1"/>
    <col min="21" max="21" width="21" style="46" customWidth="1"/>
    <col min="22" max="16384" width="9.140625" style="38"/>
  </cols>
  <sheetData>
    <row r="1" spans="1:21" x14ac:dyDescent="0.2">
      <c r="K1" s="47"/>
      <c r="P1" s="47"/>
      <c r="U1" s="47" t="s">
        <v>73</v>
      </c>
    </row>
    <row r="3" spans="1:21" ht="15.75" x14ac:dyDescent="0.25">
      <c r="A3" s="38" t="s">
        <v>163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32.25" customHeight="1" x14ac:dyDescent="0.2">
      <c r="A4" s="171"/>
      <c r="B4" s="123" t="s">
        <v>1</v>
      </c>
      <c r="C4" s="127" t="s">
        <v>113</v>
      </c>
      <c r="D4" s="128"/>
      <c r="E4" s="128"/>
      <c r="F4" s="129"/>
      <c r="G4" s="130" t="s">
        <v>128</v>
      </c>
      <c r="H4" s="158" t="s">
        <v>106</v>
      </c>
      <c r="I4" s="159"/>
      <c r="J4" s="159"/>
      <c r="K4" s="159"/>
      <c r="L4" s="163" t="s">
        <v>126</v>
      </c>
      <c r="M4" s="163"/>
      <c r="N4" s="163"/>
      <c r="O4" s="163"/>
      <c r="P4" s="163"/>
      <c r="Q4" s="164" t="s">
        <v>127</v>
      </c>
      <c r="R4" s="165"/>
      <c r="S4" s="165"/>
      <c r="T4" s="165"/>
      <c r="U4" s="166"/>
    </row>
    <row r="5" spans="1:21" s="48" customFormat="1" ht="54.75" customHeight="1" x14ac:dyDescent="0.2">
      <c r="A5" s="171"/>
      <c r="B5" s="123"/>
      <c r="C5" s="114" t="s">
        <v>109</v>
      </c>
      <c r="D5" s="114"/>
      <c r="E5" s="132" t="s">
        <v>130</v>
      </c>
      <c r="F5" s="133"/>
      <c r="G5" s="130"/>
      <c r="H5" s="169" t="s">
        <v>66</v>
      </c>
      <c r="I5" s="169" t="s">
        <v>67</v>
      </c>
      <c r="J5" s="169" t="s">
        <v>68</v>
      </c>
      <c r="K5" s="169" t="s">
        <v>69</v>
      </c>
      <c r="L5" s="167" t="s">
        <v>74</v>
      </c>
      <c r="M5" s="158" t="s">
        <v>65</v>
      </c>
      <c r="N5" s="159"/>
      <c r="O5" s="159"/>
      <c r="P5" s="160"/>
      <c r="Q5" s="161" t="s">
        <v>74</v>
      </c>
      <c r="R5" s="158" t="s">
        <v>65</v>
      </c>
      <c r="S5" s="159"/>
      <c r="T5" s="159"/>
      <c r="U5" s="160"/>
    </row>
    <row r="6" spans="1:21" s="51" customFormat="1" x14ac:dyDescent="0.2">
      <c r="A6" s="171"/>
      <c r="B6" s="123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70"/>
      <c r="I6" s="170"/>
      <c r="J6" s="170"/>
      <c r="K6" s="170"/>
      <c r="L6" s="168"/>
      <c r="M6" s="50" t="s">
        <v>66</v>
      </c>
      <c r="N6" s="50" t="s">
        <v>67</v>
      </c>
      <c r="O6" s="50" t="s">
        <v>68</v>
      </c>
      <c r="P6" s="50" t="s">
        <v>69</v>
      </c>
      <c r="Q6" s="162"/>
      <c r="R6" s="50" t="s">
        <v>66</v>
      </c>
      <c r="S6" s="50" t="s">
        <v>67</v>
      </c>
      <c r="T6" s="50" t="s">
        <v>68</v>
      </c>
      <c r="U6" s="50" t="s">
        <v>69</v>
      </c>
    </row>
    <row r="7" spans="1:21" x14ac:dyDescent="0.2">
      <c r="A7" s="37">
        <v>1</v>
      </c>
      <c r="B7" s="3" t="s">
        <v>2</v>
      </c>
      <c r="C7" s="64">
        <v>222</v>
      </c>
      <c r="D7" s="64">
        <v>8167</v>
      </c>
      <c r="E7" s="37">
        <f t="shared" ref="E7:E37" si="0">C7/(C7+D7)</f>
        <v>2.6463225652640362E-2</v>
      </c>
      <c r="F7" s="37">
        <f t="shared" ref="F7:F37" si="1">1-E7</f>
        <v>0.97353677434735963</v>
      </c>
      <c r="G7" s="43">
        <v>1300</v>
      </c>
      <c r="H7" s="13">
        <f t="shared" ref="H7" si="2">ROUND(G7/4,)</f>
        <v>325</v>
      </c>
      <c r="I7" s="13">
        <f t="shared" ref="I7" si="3">H7</f>
        <v>325</v>
      </c>
      <c r="J7" s="13">
        <f t="shared" ref="J7" si="4">H7</f>
        <v>325</v>
      </c>
      <c r="K7" s="13">
        <f t="shared" ref="K7" si="5">G7-H7-I7-J7</f>
        <v>325</v>
      </c>
      <c r="L7" s="43">
        <f>ROUND(G7*$E$7,0)</f>
        <v>34</v>
      </c>
      <c r="M7" s="43">
        <f t="shared" ref="M7:M37" si="6">ROUND(H7*E7,0)</f>
        <v>9</v>
      </c>
      <c r="N7" s="43">
        <f t="shared" ref="N7:N37" si="7">ROUND(I7*E7,0)</f>
        <v>9</v>
      </c>
      <c r="O7" s="43">
        <f t="shared" ref="O7:O37" si="8">ROUND(J7*E7,0)</f>
        <v>9</v>
      </c>
      <c r="P7" s="43">
        <f t="shared" ref="P7" si="9">L7-M7-N7-O7</f>
        <v>7</v>
      </c>
      <c r="Q7" s="43">
        <f>R7+S7+T7+U7</f>
        <v>1266</v>
      </c>
      <c r="R7" s="43">
        <f t="shared" ref="R7:R38" si="10">H7-M7</f>
        <v>316</v>
      </c>
      <c r="S7" s="43">
        <f t="shared" ref="S7:S38" si="11">I7-N7</f>
        <v>316</v>
      </c>
      <c r="T7" s="43">
        <f t="shared" ref="T7:T38" si="12">J7-O7</f>
        <v>316</v>
      </c>
      <c r="U7" s="43">
        <f t="shared" ref="U7:U38" si="13">K7-P7</f>
        <v>318</v>
      </c>
    </row>
    <row r="8" spans="1:21" x14ac:dyDescent="0.2">
      <c r="A8" s="3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43">
        <v>1126</v>
      </c>
      <c r="H8" s="13">
        <f t="shared" ref="H8:H71" si="14">ROUND(G8/4,)</f>
        <v>282</v>
      </c>
      <c r="I8" s="13">
        <f t="shared" ref="I8:I71" si="15">H8</f>
        <v>282</v>
      </c>
      <c r="J8" s="13">
        <f t="shared" ref="J8:J71" si="16">H8</f>
        <v>282</v>
      </c>
      <c r="K8" s="13">
        <f t="shared" ref="K8:K71" si="17">G8-H8-I8-J8</f>
        <v>280</v>
      </c>
      <c r="L8" s="43">
        <f t="shared" ref="L8:L37" si="18">ROUND(G8*E8,0)</f>
        <v>82</v>
      </c>
      <c r="M8" s="43">
        <f t="shared" si="6"/>
        <v>21</v>
      </c>
      <c r="N8" s="43">
        <f t="shared" si="7"/>
        <v>21</v>
      </c>
      <c r="O8" s="43">
        <f t="shared" si="8"/>
        <v>21</v>
      </c>
      <c r="P8" s="43">
        <f t="shared" ref="P8:P71" si="19">L8-M8-N8-O8</f>
        <v>19</v>
      </c>
      <c r="Q8" s="43">
        <f t="shared" ref="Q8:Q71" si="20">R8+S8+T8+U8</f>
        <v>1044</v>
      </c>
      <c r="R8" s="43">
        <f t="shared" si="10"/>
        <v>261</v>
      </c>
      <c r="S8" s="43">
        <f t="shared" si="11"/>
        <v>261</v>
      </c>
      <c r="T8" s="43">
        <f t="shared" si="12"/>
        <v>261</v>
      </c>
      <c r="U8" s="43">
        <f t="shared" si="13"/>
        <v>261</v>
      </c>
    </row>
    <row r="9" spans="1:21" x14ac:dyDescent="0.2">
      <c r="A9" s="3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43">
        <v>1027</v>
      </c>
      <c r="H9" s="13">
        <f t="shared" si="14"/>
        <v>257</v>
      </c>
      <c r="I9" s="13">
        <f t="shared" si="15"/>
        <v>257</v>
      </c>
      <c r="J9" s="13">
        <f t="shared" si="16"/>
        <v>257</v>
      </c>
      <c r="K9" s="13">
        <f t="shared" si="17"/>
        <v>256</v>
      </c>
      <c r="L9" s="43">
        <f t="shared" si="18"/>
        <v>999</v>
      </c>
      <c r="M9" s="43">
        <f t="shared" si="6"/>
        <v>250</v>
      </c>
      <c r="N9" s="43">
        <f t="shared" si="7"/>
        <v>250</v>
      </c>
      <c r="O9" s="43">
        <f t="shared" si="8"/>
        <v>250</v>
      </c>
      <c r="P9" s="43">
        <f t="shared" si="19"/>
        <v>249</v>
      </c>
      <c r="Q9" s="43">
        <f t="shared" si="20"/>
        <v>28</v>
      </c>
      <c r="R9" s="43">
        <f t="shared" si="10"/>
        <v>7</v>
      </c>
      <c r="S9" s="43">
        <f t="shared" si="11"/>
        <v>7</v>
      </c>
      <c r="T9" s="43">
        <f t="shared" si="12"/>
        <v>7</v>
      </c>
      <c r="U9" s="43">
        <f t="shared" si="13"/>
        <v>7</v>
      </c>
    </row>
    <row r="10" spans="1:21" x14ac:dyDescent="0.2">
      <c r="A10" s="3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43">
        <v>1247</v>
      </c>
      <c r="H10" s="13">
        <f t="shared" si="14"/>
        <v>312</v>
      </c>
      <c r="I10" s="13">
        <f t="shared" si="15"/>
        <v>312</v>
      </c>
      <c r="J10" s="13">
        <f t="shared" si="16"/>
        <v>312</v>
      </c>
      <c r="K10" s="13">
        <f t="shared" si="17"/>
        <v>311</v>
      </c>
      <c r="L10" s="43">
        <f t="shared" si="18"/>
        <v>138</v>
      </c>
      <c r="M10" s="43">
        <f t="shared" si="6"/>
        <v>35</v>
      </c>
      <c r="N10" s="43">
        <f t="shared" si="7"/>
        <v>35</v>
      </c>
      <c r="O10" s="43">
        <f t="shared" si="8"/>
        <v>35</v>
      </c>
      <c r="P10" s="43">
        <f t="shared" si="19"/>
        <v>33</v>
      </c>
      <c r="Q10" s="43">
        <f t="shared" si="20"/>
        <v>1109</v>
      </c>
      <c r="R10" s="43">
        <f t="shared" si="10"/>
        <v>277</v>
      </c>
      <c r="S10" s="43">
        <f t="shared" si="11"/>
        <v>277</v>
      </c>
      <c r="T10" s="43">
        <f t="shared" si="12"/>
        <v>277</v>
      </c>
      <c r="U10" s="43">
        <f t="shared" si="13"/>
        <v>278</v>
      </c>
    </row>
    <row r="11" spans="1:21" x14ac:dyDescent="0.2">
      <c r="A11" s="3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43">
        <v>2553</v>
      </c>
      <c r="H11" s="13">
        <f t="shared" si="14"/>
        <v>638</v>
      </c>
      <c r="I11" s="13">
        <f t="shared" si="15"/>
        <v>638</v>
      </c>
      <c r="J11" s="13">
        <f t="shared" si="16"/>
        <v>638</v>
      </c>
      <c r="K11" s="13">
        <f t="shared" si="17"/>
        <v>639</v>
      </c>
      <c r="L11" s="43">
        <f t="shared" si="18"/>
        <v>417</v>
      </c>
      <c r="M11" s="43">
        <f t="shared" si="6"/>
        <v>104</v>
      </c>
      <c r="N11" s="43">
        <f t="shared" si="7"/>
        <v>104</v>
      </c>
      <c r="O11" s="43">
        <f t="shared" si="8"/>
        <v>104</v>
      </c>
      <c r="P11" s="43">
        <f t="shared" si="19"/>
        <v>105</v>
      </c>
      <c r="Q11" s="43">
        <f t="shared" si="20"/>
        <v>2136</v>
      </c>
      <c r="R11" s="43">
        <f t="shared" si="10"/>
        <v>534</v>
      </c>
      <c r="S11" s="43">
        <f t="shared" si="11"/>
        <v>534</v>
      </c>
      <c r="T11" s="43">
        <f t="shared" si="12"/>
        <v>534</v>
      </c>
      <c r="U11" s="43">
        <f t="shared" si="13"/>
        <v>534</v>
      </c>
    </row>
    <row r="12" spans="1:21" x14ac:dyDescent="0.2">
      <c r="A12" s="3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43">
        <v>777</v>
      </c>
      <c r="H12" s="13">
        <f t="shared" si="14"/>
        <v>194</v>
      </c>
      <c r="I12" s="13">
        <f t="shared" si="15"/>
        <v>194</v>
      </c>
      <c r="J12" s="13">
        <f t="shared" si="16"/>
        <v>194</v>
      </c>
      <c r="K12" s="13">
        <f t="shared" si="17"/>
        <v>195</v>
      </c>
      <c r="L12" s="43">
        <f t="shared" si="18"/>
        <v>18</v>
      </c>
      <c r="M12" s="43">
        <f t="shared" si="6"/>
        <v>5</v>
      </c>
      <c r="N12" s="43">
        <f t="shared" si="7"/>
        <v>5</v>
      </c>
      <c r="O12" s="43">
        <f t="shared" si="8"/>
        <v>5</v>
      </c>
      <c r="P12" s="43">
        <f t="shared" si="19"/>
        <v>3</v>
      </c>
      <c r="Q12" s="43">
        <f t="shared" si="20"/>
        <v>759</v>
      </c>
      <c r="R12" s="43">
        <f t="shared" si="10"/>
        <v>189</v>
      </c>
      <c r="S12" s="43">
        <f t="shared" si="11"/>
        <v>189</v>
      </c>
      <c r="T12" s="43">
        <f t="shared" si="12"/>
        <v>189</v>
      </c>
      <c r="U12" s="43">
        <f t="shared" si="13"/>
        <v>192</v>
      </c>
    </row>
    <row r="13" spans="1:21" ht="30" x14ac:dyDescent="0.2">
      <c r="A13" s="3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43">
        <v>2221</v>
      </c>
      <c r="H13" s="13">
        <f t="shared" si="14"/>
        <v>555</v>
      </c>
      <c r="I13" s="13">
        <f t="shared" si="15"/>
        <v>555</v>
      </c>
      <c r="J13" s="13">
        <f t="shared" si="16"/>
        <v>555</v>
      </c>
      <c r="K13" s="13">
        <f t="shared" si="17"/>
        <v>556</v>
      </c>
      <c r="L13" s="43">
        <f t="shared" si="18"/>
        <v>834</v>
      </c>
      <c r="M13" s="43">
        <f t="shared" si="6"/>
        <v>208</v>
      </c>
      <c r="N13" s="43">
        <f t="shared" si="7"/>
        <v>208</v>
      </c>
      <c r="O13" s="43">
        <f t="shared" si="8"/>
        <v>208</v>
      </c>
      <c r="P13" s="43">
        <f t="shared" si="19"/>
        <v>210</v>
      </c>
      <c r="Q13" s="43">
        <f t="shared" si="20"/>
        <v>1387</v>
      </c>
      <c r="R13" s="43">
        <f t="shared" si="10"/>
        <v>347</v>
      </c>
      <c r="S13" s="43">
        <f t="shared" si="11"/>
        <v>347</v>
      </c>
      <c r="T13" s="43">
        <f t="shared" si="12"/>
        <v>347</v>
      </c>
      <c r="U13" s="43">
        <f t="shared" si="13"/>
        <v>346</v>
      </c>
    </row>
    <row r="14" spans="1:21" x14ac:dyDescent="0.2">
      <c r="A14" s="3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43">
        <v>2257</v>
      </c>
      <c r="H14" s="13">
        <f t="shared" si="14"/>
        <v>564</v>
      </c>
      <c r="I14" s="13">
        <f t="shared" si="15"/>
        <v>564</v>
      </c>
      <c r="J14" s="13">
        <f t="shared" si="16"/>
        <v>564</v>
      </c>
      <c r="K14" s="13">
        <f t="shared" si="17"/>
        <v>565</v>
      </c>
      <c r="L14" s="43">
        <f t="shared" si="18"/>
        <v>114</v>
      </c>
      <c r="M14" s="43">
        <f t="shared" si="6"/>
        <v>28</v>
      </c>
      <c r="N14" s="43">
        <f t="shared" si="7"/>
        <v>28</v>
      </c>
      <c r="O14" s="43">
        <f t="shared" si="8"/>
        <v>28</v>
      </c>
      <c r="P14" s="43">
        <f t="shared" si="19"/>
        <v>30</v>
      </c>
      <c r="Q14" s="43">
        <f t="shared" si="20"/>
        <v>2143</v>
      </c>
      <c r="R14" s="43">
        <f t="shared" si="10"/>
        <v>536</v>
      </c>
      <c r="S14" s="43">
        <f t="shared" si="11"/>
        <v>536</v>
      </c>
      <c r="T14" s="43">
        <f t="shared" si="12"/>
        <v>536</v>
      </c>
      <c r="U14" s="43">
        <f t="shared" si="13"/>
        <v>535</v>
      </c>
    </row>
    <row r="15" spans="1:21" x14ac:dyDescent="0.2">
      <c r="A15" s="3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43">
        <v>2475</v>
      </c>
      <c r="H15" s="13">
        <f t="shared" si="14"/>
        <v>619</v>
      </c>
      <c r="I15" s="13">
        <f t="shared" si="15"/>
        <v>619</v>
      </c>
      <c r="J15" s="13">
        <f t="shared" si="16"/>
        <v>619</v>
      </c>
      <c r="K15" s="13">
        <f t="shared" si="17"/>
        <v>618</v>
      </c>
      <c r="L15" s="43">
        <f t="shared" si="18"/>
        <v>2221</v>
      </c>
      <c r="M15" s="43">
        <f t="shared" si="6"/>
        <v>555</v>
      </c>
      <c r="N15" s="43">
        <f t="shared" si="7"/>
        <v>555</v>
      </c>
      <c r="O15" s="43">
        <f t="shared" si="8"/>
        <v>555</v>
      </c>
      <c r="P15" s="43">
        <f t="shared" si="19"/>
        <v>556</v>
      </c>
      <c r="Q15" s="43">
        <f t="shared" si="20"/>
        <v>254</v>
      </c>
      <c r="R15" s="43">
        <f t="shared" si="10"/>
        <v>64</v>
      </c>
      <c r="S15" s="43">
        <f t="shared" si="11"/>
        <v>64</v>
      </c>
      <c r="T15" s="43">
        <f t="shared" si="12"/>
        <v>64</v>
      </c>
      <c r="U15" s="43">
        <f t="shared" si="13"/>
        <v>62</v>
      </c>
    </row>
    <row r="16" spans="1:21" ht="30" customHeight="1" x14ac:dyDescent="0.2">
      <c r="A16" s="3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43">
        <v>2606</v>
      </c>
      <c r="H16" s="13">
        <f t="shared" si="14"/>
        <v>652</v>
      </c>
      <c r="I16" s="13">
        <f t="shared" si="15"/>
        <v>652</v>
      </c>
      <c r="J16" s="13">
        <f t="shared" si="16"/>
        <v>652</v>
      </c>
      <c r="K16" s="13">
        <f t="shared" si="17"/>
        <v>650</v>
      </c>
      <c r="L16" s="43">
        <f t="shared" si="18"/>
        <v>226</v>
      </c>
      <c r="M16" s="43">
        <f t="shared" si="6"/>
        <v>57</v>
      </c>
      <c r="N16" s="43">
        <f t="shared" si="7"/>
        <v>57</v>
      </c>
      <c r="O16" s="43">
        <f t="shared" si="8"/>
        <v>57</v>
      </c>
      <c r="P16" s="43">
        <f t="shared" si="19"/>
        <v>55</v>
      </c>
      <c r="Q16" s="43">
        <f t="shared" si="20"/>
        <v>2380</v>
      </c>
      <c r="R16" s="43">
        <f t="shared" si="10"/>
        <v>595</v>
      </c>
      <c r="S16" s="43">
        <f t="shared" si="11"/>
        <v>595</v>
      </c>
      <c r="T16" s="43">
        <f t="shared" si="12"/>
        <v>595</v>
      </c>
      <c r="U16" s="43">
        <f t="shared" si="13"/>
        <v>595</v>
      </c>
    </row>
    <row r="17" spans="1:21" x14ac:dyDescent="0.2">
      <c r="A17" s="3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43">
        <v>1566</v>
      </c>
      <c r="H17" s="13">
        <f t="shared" si="14"/>
        <v>392</v>
      </c>
      <c r="I17" s="13">
        <f t="shared" si="15"/>
        <v>392</v>
      </c>
      <c r="J17" s="13">
        <f t="shared" si="16"/>
        <v>392</v>
      </c>
      <c r="K17" s="13">
        <f t="shared" si="17"/>
        <v>390</v>
      </c>
      <c r="L17" s="43">
        <f t="shared" si="18"/>
        <v>1496</v>
      </c>
      <c r="M17" s="43">
        <f t="shared" si="6"/>
        <v>375</v>
      </c>
      <c r="N17" s="43">
        <f t="shared" si="7"/>
        <v>375</v>
      </c>
      <c r="O17" s="43">
        <f t="shared" si="8"/>
        <v>375</v>
      </c>
      <c r="P17" s="43">
        <f t="shared" si="19"/>
        <v>371</v>
      </c>
      <c r="Q17" s="43">
        <f t="shared" si="20"/>
        <v>70</v>
      </c>
      <c r="R17" s="43">
        <f t="shared" si="10"/>
        <v>17</v>
      </c>
      <c r="S17" s="43">
        <f t="shared" si="11"/>
        <v>17</v>
      </c>
      <c r="T17" s="43">
        <f t="shared" si="12"/>
        <v>17</v>
      </c>
      <c r="U17" s="43">
        <f t="shared" si="13"/>
        <v>19</v>
      </c>
    </row>
    <row r="18" spans="1:21" x14ac:dyDescent="0.2">
      <c r="A18" s="3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43">
        <v>1961</v>
      </c>
      <c r="H18" s="13">
        <f t="shared" si="14"/>
        <v>490</v>
      </c>
      <c r="I18" s="13">
        <f t="shared" si="15"/>
        <v>490</v>
      </c>
      <c r="J18" s="13">
        <f t="shared" si="16"/>
        <v>490</v>
      </c>
      <c r="K18" s="13">
        <f t="shared" si="17"/>
        <v>491</v>
      </c>
      <c r="L18" s="43">
        <f t="shared" si="18"/>
        <v>667</v>
      </c>
      <c r="M18" s="43">
        <f t="shared" si="6"/>
        <v>167</v>
      </c>
      <c r="N18" s="43">
        <f t="shared" si="7"/>
        <v>167</v>
      </c>
      <c r="O18" s="43">
        <f t="shared" si="8"/>
        <v>167</v>
      </c>
      <c r="P18" s="43">
        <f t="shared" si="19"/>
        <v>166</v>
      </c>
      <c r="Q18" s="43">
        <f t="shared" si="20"/>
        <v>1294</v>
      </c>
      <c r="R18" s="43">
        <f t="shared" si="10"/>
        <v>323</v>
      </c>
      <c r="S18" s="43">
        <f t="shared" si="11"/>
        <v>323</v>
      </c>
      <c r="T18" s="43">
        <f t="shared" si="12"/>
        <v>323</v>
      </c>
      <c r="U18" s="43">
        <f t="shared" si="13"/>
        <v>325</v>
      </c>
    </row>
    <row r="19" spans="1:21" x14ac:dyDescent="0.2">
      <c r="A19" s="3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43">
        <v>2259</v>
      </c>
      <c r="H19" s="13">
        <f t="shared" si="14"/>
        <v>565</v>
      </c>
      <c r="I19" s="13">
        <f t="shared" si="15"/>
        <v>565</v>
      </c>
      <c r="J19" s="13">
        <f t="shared" si="16"/>
        <v>565</v>
      </c>
      <c r="K19" s="13">
        <f t="shared" si="17"/>
        <v>564</v>
      </c>
      <c r="L19" s="43">
        <f t="shared" si="18"/>
        <v>114</v>
      </c>
      <c r="M19" s="43">
        <f t="shared" si="6"/>
        <v>28</v>
      </c>
      <c r="N19" s="43">
        <f t="shared" si="7"/>
        <v>28</v>
      </c>
      <c r="O19" s="43">
        <f t="shared" si="8"/>
        <v>28</v>
      </c>
      <c r="P19" s="43">
        <f t="shared" si="19"/>
        <v>30</v>
      </c>
      <c r="Q19" s="43">
        <f t="shared" si="20"/>
        <v>2145</v>
      </c>
      <c r="R19" s="43">
        <f t="shared" si="10"/>
        <v>537</v>
      </c>
      <c r="S19" s="43">
        <f t="shared" si="11"/>
        <v>537</v>
      </c>
      <c r="T19" s="43">
        <f t="shared" si="12"/>
        <v>537</v>
      </c>
      <c r="U19" s="43">
        <f t="shared" si="13"/>
        <v>534</v>
      </c>
    </row>
    <row r="20" spans="1:21" x14ac:dyDescent="0.2">
      <c r="A20" s="3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43">
        <v>1332</v>
      </c>
      <c r="H20" s="13">
        <f t="shared" si="14"/>
        <v>333</v>
      </c>
      <c r="I20" s="13">
        <f t="shared" si="15"/>
        <v>333</v>
      </c>
      <c r="J20" s="13">
        <f t="shared" si="16"/>
        <v>333</v>
      </c>
      <c r="K20" s="13">
        <f t="shared" si="17"/>
        <v>333</v>
      </c>
      <c r="L20" s="43">
        <f t="shared" si="18"/>
        <v>18</v>
      </c>
      <c r="M20" s="43">
        <f t="shared" si="6"/>
        <v>4</v>
      </c>
      <c r="N20" s="43">
        <f t="shared" si="7"/>
        <v>4</v>
      </c>
      <c r="O20" s="43">
        <f t="shared" si="8"/>
        <v>4</v>
      </c>
      <c r="P20" s="43">
        <f t="shared" si="19"/>
        <v>6</v>
      </c>
      <c r="Q20" s="43">
        <f t="shared" si="20"/>
        <v>1314</v>
      </c>
      <c r="R20" s="43">
        <f t="shared" si="10"/>
        <v>329</v>
      </c>
      <c r="S20" s="43">
        <f t="shared" si="11"/>
        <v>329</v>
      </c>
      <c r="T20" s="43">
        <f t="shared" si="12"/>
        <v>329</v>
      </c>
      <c r="U20" s="43">
        <f t="shared" si="13"/>
        <v>327</v>
      </c>
    </row>
    <row r="21" spans="1:21" x14ac:dyDescent="0.2">
      <c r="A21" s="3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43">
        <v>1767</v>
      </c>
      <c r="H21" s="13">
        <f t="shared" si="14"/>
        <v>442</v>
      </c>
      <c r="I21" s="13">
        <f t="shared" si="15"/>
        <v>442</v>
      </c>
      <c r="J21" s="13">
        <f t="shared" si="16"/>
        <v>442</v>
      </c>
      <c r="K21" s="13">
        <f t="shared" si="17"/>
        <v>441</v>
      </c>
      <c r="L21" s="43">
        <f t="shared" si="18"/>
        <v>1627</v>
      </c>
      <c r="M21" s="43">
        <f t="shared" si="6"/>
        <v>407</v>
      </c>
      <c r="N21" s="43">
        <f t="shared" si="7"/>
        <v>407</v>
      </c>
      <c r="O21" s="43">
        <f t="shared" si="8"/>
        <v>407</v>
      </c>
      <c r="P21" s="43">
        <f t="shared" si="19"/>
        <v>406</v>
      </c>
      <c r="Q21" s="43">
        <f t="shared" si="20"/>
        <v>140</v>
      </c>
      <c r="R21" s="43">
        <f t="shared" si="10"/>
        <v>35</v>
      </c>
      <c r="S21" s="43">
        <f t="shared" si="11"/>
        <v>35</v>
      </c>
      <c r="T21" s="43">
        <f t="shared" si="12"/>
        <v>35</v>
      </c>
      <c r="U21" s="43">
        <f t="shared" si="13"/>
        <v>35</v>
      </c>
    </row>
    <row r="22" spans="1:21" x14ac:dyDescent="0.2">
      <c r="A22" s="3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43">
        <v>742</v>
      </c>
      <c r="H22" s="13">
        <f t="shared" si="14"/>
        <v>186</v>
      </c>
      <c r="I22" s="13">
        <f t="shared" si="15"/>
        <v>186</v>
      </c>
      <c r="J22" s="13">
        <f t="shared" si="16"/>
        <v>186</v>
      </c>
      <c r="K22" s="13">
        <f t="shared" si="17"/>
        <v>184</v>
      </c>
      <c r="L22" s="43">
        <f t="shared" si="18"/>
        <v>59</v>
      </c>
      <c r="M22" s="43">
        <f t="shared" si="6"/>
        <v>15</v>
      </c>
      <c r="N22" s="43">
        <f t="shared" si="7"/>
        <v>15</v>
      </c>
      <c r="O22" s="43">
        <f t="shared" si="8"/>
        <v>15</v>
      </c>
      <c r="P22" s="43">
        <f t="shared" si="19"/>
        <v>14</v>
      </c>
      <c r="Q22" s="43">
        <f t="shared" si="20"/>
        <v>683</v>
      </c>
      <c r="R22" s="43">
        <f t="shared" si="10"/>
        <v>171</v>
      </c>
      <c r="S22" s="43">
        <f t="shared" si="11"/>
        <v>171</v>
      </c>
      <c r="T22" s="43">
        <f t="shared" si="12"/>
        <v>171</v>
      </c>
      <c r="U22" s="43">
        <f t="shared" si="13"/>
        <v>170</v>
      </c>
    </row>
    <row r="23" spans="1:21" x14ac:dyDescent="0.2">
      <c r="A23" s="3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43">
        <v>1540</v>
      </c>
      <c r="H23" s="13">
        <f t="shared" si="14"/>
        <v>385</v>
      </c>
      <c r="I23" s="13">
        <f t="shared" si="15"/>
        <v>385</v>
      </c>
      <c r="J23" s="13">
        <f t="shared" si="16"/>
        <v>385</v>
      </c>
      <c r="K23" s="13">
        <f t="shared" si="17"/>
        <v>385</v>
      </c>
      <c r="L23" s="43">
        <f t="shared" si="18"/>
        <v>15</v>
      </c>
      <c r="M23" s="43">
        <f t="shared" si="6"/>
        <v>4</v>
      </c>
      <c r="N23" s="43">
        <f t="shared" si="7"/>
        <v>4</v>
      </c>
      <c r="O23" s="43">
        <f t="shared" si="8"/>
        <v>4</v>
      </c>
      <c r="P23" s="43">
        <f t="shared" si="19"/>
        <v>3</v>
      </c>
      <c r="Q23" s="43">
        <f t="shared" si="20"/>
        <v>1525</v>
      </c>
      <c r="R23" s="43">
        <f t="shared" si="10"/>
        <v>381</v>
      </c>
      <c r="S23" s="43">
        <f t="shared" si="11"/>
        <v>381</v>
      </c>
      <c r="T23" s="43">
        <f t="shared" si="12"/>
        <v>381</v>
      </c>
      <c r="U23" s="43">
        <f t="shared" si="13"/>
        <v>382</v>
      </c>
    </row>
    <row r="24" spans="1:21" x14ac:dyDescent="0.2">
      <c r="A24" s="3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43">
        <v>1827</v>
      </c>
      <c r="H24" s="13">
        <f t="shared" si="14"/>
        <v>457</v>
      </c>
      <c r="I24" s="13">
        <f t="shared" si="15"/>
        <v>457</v>
      </c>
      <c r="J24" s="13">
        <f t="shared" si="16"/>
        <v>457</v>
      </c>
      <c r="K24" s="13">
        <f t="shared" si="17"/>
        <v>456</v>
      </c>
      <c r="L24" s="43">
        <f t="shared" si="18"/>
        <v>151</v>
      </c>
      <c r="M24" s="43">
        <f t="shared" si="6"/>
        <v>38</v>
      </c>
      <c r="N24" s="43">
        <f t="shared" si="7"/>
        <v>38</v>
      </c>
      <c r="O24" s="43">
        <f t="shared" si="8"/>
        <v>38</v>
      </c>
      <c r="P24" s="43">
        <f t="shared" si="19"/>
        <v>37</v>
      </c>
      <c r="Q24" s="43">
        <f t="shared" si="20"/>
        <v>1676</v>
      </c>
      <c r="R24" s="43">
        <f t="shared" si="10"/>
        <v>419</v>
      </c>
      <c r="S24" s="43">
        <f t="shared" si="11"/>
        <v>419</v>
      </c>
      <c r="T24" s="43">
        <f t="shared" si="12"/>
        <v>419</v>
      </c>
      <c r="U24" s="43">
        <f t="shared" si="13"/>
        <v>419</v>
      </c>
    </row>
    <row r="25" spans="1:21" x14ac:dyDescent="0.2">
      <c r="A25" s="3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43">
        <v>892</v>
      </c>
      <c r="H25" s="13">
        <f t="shared" si="14"/>
        <v>223</v>
      </c>
      <c r="I25" s="13">
        <f t="shared" si="15"/>
        <v>223</v>
      </c>
      <c r="J25" s="13">
        <f t="shared" si="16"/>
        <v>223</v>
      </c>
      <c r="K25" s="13">
        <f t="shared" si="17"/>
        <v>223</v>
      </c>
      <c r="L25" s="43">
        <f t="shared" si="18"/>
        <v>84</v>
      </c>
      <c r="M25" s="43">
        <f t="shared" si="6"/>
        <v>21</v>
      </c>
      <c r="N25" s="43">
        <f t="shared" si="7"/>
        <v>21</v>
      </c>
      <c r="O25" s="43">
        <f t="shared" si="8"/>
        <v>21</v>
      </c>
      <c r="P25" s="43">
        <f t="shared" si="19"/>
        <v>21</v>
      </c>
      <c r="Q25" s="43">
        <f t="shared" si="20"/>
        <v>808</v>
      </c>
      <c r="R25" s="43">
        <f t="shared" si="10"/>
        <v>202</v>
      </c>
      <c r="S25" s="43">
        <f t="shared" si="11"/>
        <v>202</v>
      </c>
      <c r="T25" s="43">
        <f t="shared" si="12"/>
        <v>202</v>
      </c>
      <c r="U25" s="43">
        <f t="shared" si="13"/>
        <v>202</v>
      </c>
    </row>
    <row r="26" spans="1:21" x14ac:dyDescent="0.2">
      <c r="A26" s="3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43">
        <v>6428</v>
      </c>
      <c r="H26" s="13">
        <f t="shared" si="14"/>
        <v>1607</v>
      </c>
      <c r="I26" s="13">
        <f t="shared" si="15"/>
        <v>1607</v>
      </c>
      <c r="J26" s="13">
        <f t="shared" si="16"/>
        <v>1607</v>
      </c>
      <c r="K26" s="13">
        <f t="shared" si="17"/>
        <v>1607</v>
      </c>
      <c r="L26" s="43">
        <f t="shared" si="18"/>
        <v>2602</v>
      </c>
      <c r="M26" s="43">
        <f t="shared" si="6"/>
        <v>651</v>
      </c>
      <c r="N26" s="43">
        <f t="shared" si="7"/>
        <v>651</v>
      </c>
      <c r="O26" s="43">
        <f t="shared" si="8"/>
        <v>651</v>
      </c>
      <c r="P26" s="43">
        <f t="shared" si="19"/>
        <v>649</v>
      </c>
      <c r="Q26" s="43">
        <f t="shared" si="20"/>
        <v>3826</v>
      </c>
      <c r="R26" s="43">
        <f t="shared" si="10"/>
        <v>956</v>
      </c>
      <c r="S26" s="43">
        <f t="shared" si="11"/>
        <v>956</v>
      </c>
      <c r="T26" s="43">
        <f t="shared" si="12"/>
        <v>956</v>
      </c>
      <c r="U26" s="43">
        <f t="shared" si="13"/>
        <v>958</v>
      </c>
    </row>
    <row r="27" spans="1:21" x14ac:dyDescent="0.2">
      <c r="A27" s="3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43">
        <v>1287</v>
      </c>
      <c r="H27" s="13">
        <f t="shared" si="14"/>
        <v>322</v>
      </c>
      <c r="I27" s="13">
        <f t="shared" si="15"/>
        <v>322</v>
      </c>
      <c r="J27" s="13">
        <f t="shared" si="16"/>
        <v>322</v>
      </c>
      <c r="K27" s="13">
        <f t="shared" si="17"/>
        <v>321</v>
      </c>
      <c r="L27" s="43">
        <f t="shared" si="18"/>
        <v>111</v>
      </c>
      <c r="M27" s="43">
        <f t="shared" si="6"/>
        <v>28</v>
      </c>
      <c r="N27" s="43">
        <f t="shared" si="7"/>
        <v>28</v>
      </c>
      <c r="O27" s="43">
        <f t="shared" si="8"/>
        <v>28</v>
      </c>
      <c r="P27" s="43">
        <f t="shared" si="19"/>
        <v>27</v>
      </c>
      <c r="Q27" s="43">
        <f t="shared" si="20"/>
        <v>1176</v>
      </c>
      <c r="R27" s="43">
        <f t="shared" si="10"/>
        <v>294</v>
      </c>
      <c r="S27" s="43">
        <f t="shared" si="11"/>
        <v>294</v>
      </c>
      <c r="T27" s="43">
        <f t="shared" si="12"/>
        <v>294</v>
      </c>
      <c r="U27" s="43">
        <f t="shared" si="13"/>
        <v>294</v>
      </c>
    </row>
    <row r="28" spans="1:21" x14ac:dyDescent="0.2">
      <c r="A28" s="3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43">
        <v>2389</v>
      </c>
      <c r="H28" s="13">
        <f t="shared" si="14"/>
        <v>597</v>
      </c>
      <c r="I28" s="13">
        <f t="shared" si="15"/>
        <v>597</v>
      </c>
      <c r="J28" s="13">
        <f t="shared" si="16"/>
        <v>597</v>
      </c>
      <c r="K28" s="13">
        <f t="shared" si="17"/>
        <v>598</v>
      </c>
      <c r="L28" s="43">
        <f t="shared" si="18"/>
        <v>427</v>
      </c>
      <c r="M28" s="43">
        <f t="shared" si="6"/>
        <v>107</v>
      </c>
      <c r="N28" s="43">
        <f t="shared" si="7"/>
        <v>107</v>
      </c>
      <c r="O28" s="43">
        <f t="shared" si="8"/>
        <v>107</v>
      </c>
      <c r="P28" s="43">
        <f t="shared" si="19"/>
        <v>106</v>
      </c>
      <c r="Q28" s="43">
        <f t="shared" si="20"/>
        <v>1962</v>
      </c>
      <c r="R28" s="43">
        <f t="shared" si="10"/>
        <v>490</v>
      </c>
      <c r="S28" s="43">
        <f t="shared" si="11"/>
        <v>490</v>
      </c>
      <c r="T28" s="43">
        <f t="shared" si="12"/>
        <v>490</v>
      </c>
      <c r="U28" s="43">
        <f t="shared" si="13"/>
        <v>492</v>
      </c>
    </row>
    <row r="29" spans="1:21" x14ac:dyDescent="0.2">
      <c r="A29" s="3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43">
        <v>2308</v>
      </c>
      <c r="H29" s="13">
        <f t="shared" si="14"/>
        <v>577</v>
      </c>
      <c r="I29" s="13">
        <f t="shared" si="15"/>
        <v>577</v>
      </c>
      <c r="J29" s="13">
        <f t="shared" si="16"/>
        <v>577</v>
      </c>
      <c r="K29" s="13">
        <f t="shared" si="17"/>
        <v>577</v>
      </c>
      <c r="L29" s="43">
        <f t="shared" si="18"/>
        <v>161</v>
      </c>
      <c r="M29" s="43">
        <f t="shared" si="6"/>
        <v>40</v>
      </c>
      <c r="N29" s="43">
        <f t="shared" si="7"/>
        <v>40</v>
      </c>
      <c r="O29" s="43">
        <f t="shared" si="8"/>
        <v>40</v>
      </c>
      <c r="P29" s="43">
        <f t="shared" si="19"/>
        <v>41</v>
      </c>
      <c r="Q29" s="43">
        <f t="shared" si="20"/>
        <v>2147</v>
      </c>
      <c r="R29" s="43">
        <f t="shared" si="10"/>
        <v>537</v>
      </c>
      <c r="S29" s="43">
        <f t="shared" si="11"/>
        <v>537</v>
      </c>
      <c r="T29" s="43">
        <f t="shared" si="12"/>
        <v>537</v>
      </c>
      <c r="U29" s="43">
        <f t="shared" si="13"/>
        <v>536</v>
      </c>
    </row>
    <row r="30" spans="1:21" x14ac:dyDescent="0.2">
      <c r="A30" s="3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43">
        <v>1539</v>
      </c>
      <c r="H30" s="13">
        <f t="shared" si="14"/>
        <v>385</v>
      </c>
      <c r="I30" s="13">
        <f t="shared" si="15"/>
        <v>385</v>
      </c>
      <c r="J30" s="13">
        <f t="shared" si="16"/>
        <v>385</v>
      </c>
      <c r="K30" s="13">
        <f t="shared" si="17"/>
        <v>384</v>
      </c>
      <c r="L30" s="43">
        <f t="shared" si="18"/>
        <v>198</v>
      </c>
      <c r="M30" s="43">
        <f t="shared" si="6"/>
        <v>50</v>
      </c>
      <c r="N30" s="43">
        <f t="shared" si="7"/>
        <v>50</v>
      </c>
      <c r="O30" s="43">
        <f t="shared" si="8"/>
        <v>50</v>
      </c>
      <c r="P30" s="43">
        <f t="shared" si="19"/>
        <v>48</v>
      </c>
      <c r="Q30" s="43">
        <f t="shared" si="20"/>
        <v>1341</v>
      </c>
      <c r="R30" s="43">
        <f t="shared" si="10"/>
        <v>335</v>
      </c>
      <c r="S30" s="43">
        <f t="shared" si="11"/>
        <v>335</v>
      </c>
      <c r="T30" s="43">
        <f t="shared" si="12"/>
        <v>335</v>
      </c>
      <c r="U30" s="43">
        <f t="shared" si="13"/>
        <v>336</v>
      </c>
    </row>
    <row r="31" spans="1:21" ht="30" x14ac:dyDescent="0.2">
      <c r="A31" s="3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43">
        <v>15098</v>
      </c>
      <c r="H31" s="13">
        <f t="shared" si="14"/>
        <v>3775</v>
      </c>
      <c r="I31" s="13">
        <f t="shared" si="15"/>
        <v>3775</v>
      </c>
      <c r="J31" s="13">
        <f t="shared" si="16"/>
        <v>3775</v>
      </c>
      <c r="K31" s="13">
        <f t="shared" si="17"/>
        <v>3773</v>
      </c>
      <c r="L31" s="43">
        <f t="shared" si="18"/>
        <v>8104</v>
      </c>
      <c r="M31" s="43">
        <f t="shared" si="6"/>
        <v>2026</v>
      </c>
      <c r="N31" s="43">
        <f t="shared" si="7"/>
        <v>2026</v>
      </c>
      <c r="O31" s="43">
        <f t="shared" si="8"/>
        <v>2026</v>
      </c>
      <c r="P31" s="43">
        <f t="shared" si="19"/>
        <v>2026</v>
      </c>
      <c r="Q31" s="43">
        <f t="shared" si="20"/>
        <v>6994</v>
      </c>
      <c r="R31" s="43">
        <f t="shared" si="10"/>
        <v>1749</v>
      </c>
      <c r="S31" s="43">
        <f t="shared" si="11"/>
        <v>1749</v>
      </c>
      <c r="T31" s="43">
        <f t="shared" si="12"/>
        <v>1749</v>
      </c>
      <c r="U31" s="43">
        <f t="shared" si="13"/>
        <v>1747</v>
      </c>
    </row>
    <row r="32" spans="1:21" ht="45" x14ac:dyDescent="0.2">
      <c r="A32" s="3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43">
        <v>7797</v>
      </c>
      <c r="H32" s="13">
        <f t="shared" si="14"/>
        <v>1949</v>
      </c>
      <c r="I32" s="13">
        <f t="shared" si="15"/>
        <v>1949</v>
      </c>
      <c r="J32" s="13">
        <f t="shared" si="16"/>
        <v>1949</v>
      </c>
      <c r="K32" s="13">
        <f t="shared" si="17"/>
        <v>1950</v>
      </c>
      <c r="L32" s="43">
        <f t="shared" si="18"/>
        <v>4251</v>
      </c>
      <c r="M32" s="43">
        <f t="shared" si="6"/>
        <v>1063</v>
      </c>
      <c r="N32" s="43">
        <f t="shared" si="7"/>
        <v>1063</v>
      </c>
      <c r="O32" s="43">
        <f t="shared" si="8"/>
        <v>1063</v>
      </c>
      <c r="P32" s="43">
        <f t="shared" si="19"/>
        <v>1062</v>
      </c>
      <c r="Q32" s="43">
        <f t="shared" si="20"/>
        <v>3546</v>
      </c>
      <c r="R32" s="43">
        <f t="shared" si="10"/>
        <v>886</v>
      </c>
      <c r="S32" s="43">
        <f t="shared" si="11"/>
        <v>886</v>
      </c>
      <c r="T32" s="43">
        <f t="shared" si="12"/>
        <v>886</v>
      </c>
      <c r="U32" s="43">
        <f t="shared" si="13"/>
        <v>888</v>
      </c>
    </row>
    <row r="33" spans="1:21" ht="30" x14ac:dyDescent="0.2">
      <c r="A33" s="3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43">
        <v>3406</v>
      </c>
      <c r="H33" s="13">
        <f t="shared" si="14"/>
        <v>852</v>
      </c>
      <c r="I33" s="13">
        <f t="shared" si="15"/>
        <v>852</v>
      </c>
      <c r="J33" s="13">
        <f t="shared" si="16"/>
        <v>852</v>
      </c>
      <c r="K33" s="13">
        <f t="shared" si="17"/>
        <v>850</v>
      </c>
      <c r="L33" s="43">
        <f t="shared" si="18"/>
        <v>1828</v>
      </c>
      <c r="M33" s="43">
        <f t="shared" si="6"/>
        <v>457</v>
      </c>
      <c r="N33" s="43">
        <f t="shared" si="7"/>
        <v>457</v>
      </c>
      <c r="O33" s="43">
        <f t="shared" si="8"/>
        <v>457</v>
      </c>
      <c r="P33" s="43">
        <f t="shared" si="19"/>
        <v>457</v>
      </c>
      <c r="Q33" s="43">
        <f t="shared" si="20"/>
        <v>1578</v>
      </c>
      <c r="R33" s="43">
        <f t="shared" si="10"/>
        <v>395</v>
      </c>
      <c r="S33" s="43">
        <f t="shared" si="11"/>
        <v>395</v>
      </c>
      <c r="T33" s="43">
        <f t="shared" si="12"/>
        <v>395</v>
      </c>
      <c r="U33" s="43">
        <f t="shared" si="13"/>
        <v>393</v>
      </c>
    </row>
    <row r="34" spans="1:21" ht="30" x14ac:dyDescent="0.2">
      <c r="A34" s="3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43">
        <v>6649</v>
      </c>
      <c r="H34" s="13">
        <f t="shared" si="14"/>
        <v>1662</v>
      </c>
      <c r="I34" s="13">
        <f t="shared" si="15"/>
        <v>1662</v>
      </c>
      <c r="J34" s="13">
        <f t="shared" si="16"/>
        <v>1662</v>
      </c>
      <c r="K34" s="13">
        <f t="shared" si="17"/>
        <v>1663</v>
      </c>
      <c r="L34" s="43">
        <f t="shared" si="18"/>
        <v>3569</v>
      </c>
      <c r="M34" s="43">
        <f t="shared" si="6"/>
        <v>892</v>
      </c>
      <c r="N34" s="43">
        <f t="shared" si="7"/>
        <v>892</v>
      </c>
      <c r="O34" s="43">
        <f t="shared" si="8"/>
        <v>892</v>
      </c>
      <c r="P34" s="43">
        <f t="shared" si="19"/>
        <v>893</v>
      </c>
      <c r="Q34" s="43">
        <f t="shared" si="20"/>
        <v>3080</v>
      </c>
      <c r="R34" s="43">
        <f t="shared" si="10"/>
        <v>770</v>
      </c>
      <c r="S34" s="43">
        <f t="shared" si="11"/>
        <v>770</v>
      </c>
      <c r="T34" s="43">
        <f t="shared" si="12"/>
        <v>770</v>
      </c>
      <c r="U34" s="43">
        <f t="shared" si="13"/>
        <v>770</v>
      </c>
    </row>
    <row r="35" spans="1:21" ht="30" x14ac:dyDescent="0.2">
      <c r="A35" s="3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43">
        <v>4893</v>
      </c>
      <c r="H35" s="13">
        <f t="shared" si="14"/>
        <v>1223</v>
      </c>
      <c r="I35" s="13">
        <f t="shared" si="15"/>
        <v>1223</v>
      </c>
      <c r="J35" s="13">
        <f t="shared" si="16"/>
        <v>1223</v>
      </c>
      <c r="K35" s="13">
        <f t="shared" si="17"/>
        <v>1224</v>
      </c>
      <c r="L35" s="43">
        <f t="shared" si="18"/>
        <v>2626</v>
      </c>
      <c r="M35" s="43">
        <f t="shared" si="6"/>
        <v>656</v>
      </c>
      <c r="N35" s="43">
        <f t="shared" si="7"/>
        <v>656</v>
      </c>
      <c r="O35" s="43">
        <f t="shared" si="8"/>
        <v>656</v>
      </c>
      <c r="P35" s="43">
        <f t="shared" si="19"/>
        <v>658</v>
      </c>
      <c r="Q35" s="43">
        <f t="shared" si="20"/>
        <v>2267</v>
      </c>
      <c r="R35" s="43">
        <f t="shared" si="10"/>
        <v>567</v>
      </c>
      <c r="S35" s="43">
        <f t="shared" si="11"/>
        <v>567</v>
      </c>
      <c r="T35" s="43">
        <f t="shared" si="12"/>
        <v>567</v>
      </c>
      <c r="U35" s="43">
        <f t="shared" si="13"/>
        <v>566</v>
      </c>
    </row>
    <row r="36" spans="1:21" ht="45" x14ac:dyDescent="0.2">
      <c r="A36" s="3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43">
        <v>3200</v>
      </c>
      <c r="H36" s="13">
        <f t="shared" si="14"/>
        <v>800</v>
      </c>
      <c r="I36" s="13">
        <f t="shared" si="15"/>
        <v>800</v>
      </c>
      <c r="J36" s="13">
        <f t="shared" si="16"/>
        <v>800</v>
      </c>
      <c r="K36" s="13">
        <f t="shared" si="17"/>
        <v>800</v>
      </c>
      <c r="L36" s="43">
        <f t="shared" si="18"/>
        <v>1718</v>
      </c>
      <c r="M36" s="43">
        <f t="shared" si="6"/>
        <v>429</v>
      </c>
      <c r="N36" s="43">
        <f t="shared" si="7"/>
        <v>429</v>
      </c>
      <c r="O36" s="43">
        <f t="shared" si="8"/>
        <v>429</v>
      </c>
      <c r="P36" s="43">
        <f t="shared" si="19"/>
        <v>431</v>
      </c>
      <c r="Q36" s="43">
        <f t="shared" si="20"/>
        <v>1482</v>
      </c>
      <c r="R36" s="43">
        <f t="shared" si="10"/>
        <v>371</v>
      </c>
      <c r="S36" s="43">
        <f t="shared" si="11"/>
        <v>371</v>
      </c>
      <c r="T36" s="43">
        <f t="shared" si="12"/>
        <v>371</v>
      </c>
      <c r="U36" s="43">
        <f t="shared" si="13"/>
        <v>369</v>
      </c>
    </row>
    <row r="37" spans="1:21" ht="30" x14ac:dyDescent="0.2">
      <c r="A37" s="3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43">
        <v>716</v>
      </c>
      <c r="H37" s="13">
        <f t="shared" si="14"/>
        <v>179</v>
      </c>
      <c r="I37" s="13">
        <f t="shared" si="15"/>
        <v>179</v>
      </c>
      <c r="J37" s="13">
        <f t="shared" si="16"/>
        <v>179</v>
      </c>
      <c r="K37" s="13">
        <f t="shared" si="17"/>
        <v>179</v>
      </c>
      <c r="L37" s="43">
        <f t="shared" si="18"/>
        <v>384</v>
      </c>
      <c r="M37" s="43">
        <f t="shared" si="6"/>
        <v>96</v>
      </c>
      <c r="N37" s="43">
        <f t="shared" si="7"/>
        <v>96</v>
      </c>
      <c r="O37" s="43">
        <f t="shared" si="8"/>
        <v>96</v>
      </c>
      <c r="P37" s="43">
        <f t="shared" si="19"/>
        <v>96</v>
      </c>
      <c r="Q37" s="43">
        <f t="shared" si="20"/>
        <v>332</v>
      </c>
      <c r="R37" s="43">
        <f t="shared" si="10"/>
        <v>83</v>
      </c>
      <c r="S37" s="43">
        <f t="shared" si="11"/>
        <v>83</v>
      </c>
      <c r="T37" s="43">
        <f t="shared" si="12"/>
        <v>83</v>
      </c>
      <c r="U37" s="43">
        <f t="shared" si="13"/>
        <v>83</v>
      </c>
    </row>
    <row r="38" spans="1:21" ht="30" x14ac:dyDescent="0.2">
      <c r="A38" s="37">
        <v>32</v>
      </c>
      <c r="B38" s="3" t="s">
        <v>140</v>
      </c>
      <c r="C38" s="64"/>
      <c r="D38" s="64"/>
      <c r="E38" s="37"/>
      <c r="F38" s="37"/>
      <c r="G38" s="43">
        <v>0</v>
      </c>
      <c r="H38" s="13">
        <f t="shared" si="14"/>
        <v>0</v>
      </c>
      <c r="I38" s="13">
        <f t="shared" si="15"/>
        <v>0</v>
      </c>
      <c r="J38" s="13">
        <f t="shared" si="16"/>
        <v>0</v>
      </c>
      <c r="K38" s="13">
        <f t="shared" si="17"/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f t="shared" si="20"/>
        <v>0</v>
      </c>
      <c r="R38" s="43">
        <f t="shared" si="10"/>
        <v>0</v>
      </c>
      <c r="S38" s="43">
        <f t="shared" si="11"/>
        <v>0</v>
      </c>
      <c r="T38" s="43">
        <f t="shared" si="12"/>
        <v>0</v>
      </c>
      <c r="U38" s="43">
        <f t="shared" si="13"/>
        <v>0</v>
      </c>
    </row>
    <row r="39" spans="1:21" ht="30" x14ac:dyDescent="0.2">
      <c r="A39" s="37">
        <v>33</v>
      </c>
      <c r="B39" s="3" t="s">
        <v>59</v>
      </c>
      <c r="C39" s="64">
        <v>441457</v>
      </c>
      <c r="D39" s="64">
        <v>381037</v>
      </c>
      <c r="E39" s="37">
        <f t="shared" ref="E39:E51" si="21">C39/(C39+D39)</f>
        <v>0.53672975122006972</v>
      </c>
      <c r="F39" s="37">
        <f t="shared" ref="F39:F51" si="22">1-E39</f>
        <v>0.46327024877993028</v>
      </c>
      <c r="G39" s="43">
        <v>7791</v>
      </c>
      <c r="H39" s="13">
        <f t="shared" si="14"/>
        <v>1948</v>
      </c>
      <c r="I39" s="13">
        <f t="shared" si="15"/>
        <v>1948</v>
      </c>
      <c r="J39" s="13">
        <f t="shared" si="16"/>
        <v>1948</v>
      </c>
      <c r="K39" s="13">
        <f t="shared" si="17"/>
        <v>1947</v>
      </c>
      <c r="L39" s="43">
        <f>ROUND(G39*E39,0)</f>
        <v>4182</v>
      </c>
      <c r="M39" s="43">
        <f>ROUND(H39*E39,0)</f>
        <v>1046</v>
      </c>
      <c r="N39" s="43">
        <f>ROUND(I39*E39,0)</f>
        <v>1046</v>
      </c>
      <c r="O39" s="43">
        <f>ROUND(J39*E39,0)</f>
        <v>1046</v>
      </c>
      <c r="P39" s="43">
        <f t="shared" si="19"/>
        <v>1044</v>
      </c>
      <c r="Q39" s="43">
        <f t="shared" si="20"/>
        <v>3609</v>
      </c>
      <c r="R39" s="43">
        <f t="shared" ref="R39:R70" si="23">H39-M39</f>
        <v>902</v>
      </c>
      <c r="S39" s="43">
        <f t="shared" ref="S39:S70" si="24">I39-N39</f>
        <v>902</v>
      </c>
      <c r="T39" s="43">
        <f t="shared" ref="T39:T70" si="25">J39-O39</f>
        <v>902</v>
      </c>
      <c r="U39" s="43">
        <f t="shared" ref="U39:U70" si="26">K39-P39</f>
        <v>903</v>
      </c>
    </row>
    <row r="40" spans="1:21" ht="30" x14ac:dyDescent="0.2">
      <c r="A40" s="37">
        <v>34</v>
      </c>
      <c r="B40" s="3" t="s">
        <v>28</v>
      </c>
      <c r="C40" s="64">
        <v>441457</v>
      </c>
      <c r="D40" s="64">
        <v>381037</v>
      </c>
      <c r="E40" s="37">
        <f t="shared" si="21"/>
        <v>0.53672975122006972</v>
      </c>
      <c r="F40" s="37">
        <f t="shared" si="22"/>
        <v>0.46327024877993028</v>
      </c>
      <c r="G40" s="43">
        <v>192</v>
      </c>
      <c r="H40" s="13">
        <f t="shared" si="14"/>
        <v>48</v>
      </c>
      <c r="I40" s="13">
        <f t="shared" si="15"/>
        <v>48</v>
      </c>
      <c r="J40" s="13">
        <f t="shared" si="16"/>
        <v>48</v>
      </c>
      <c r="K40" s="13">
        <f t="shared" si="17"/>
        <v>48</v>
      </c>
      <c r="L40" s="43">
        <f>ROUND(G40*E40,0)</f>
        <v>103</v>
      </c>
      <c r="M40" s="43">
        <f>ROUND(H40*E40,0)</f>
        <v>26</v>
      </c>
      <c r="N40" s="43">
        <f>ROUND(I40*E40,0)</f>
        <v>26</v>
      </c>
      <c r="O40" s="43">
        <f>ROUND(J40*E40,0)</f>
        <v>26</v>
      </c>
      <c r="P40" s="43">
        <f t="shared" ref="P40" si="27">L40-M40-N40-O40</f>
        <v>25</v>
      </c>
      <c r="Q40" s="43">
        <f t="shared" ref="Q40" si="28">R40+S40+T40+U40</f>
        <v>89</v>
      </c>
      <c r="R40" s="43">
        <f t="shared" si="23"/>
        <v>22</v>
      </c>
      <c r="S40" s="43">
        <f t="shared" si="24"/>
        <v>22</v>
      </c>
      <c r="T40" s="43">
        <f t="shared" si="25"/>
        <v>22</v>
      </c>
      <c r="U40" s="43">
        <f t="shared" si="26"/>
        <v>23</v>
      </c>
    </row>
    <row r="41" spans="1:21" ht="30" x14ac:dyDescent="0.2">
      <c r="A41" s="37">
        <v>35</v>
      </c>
      <c r="B41" s="3" t="s">
        <v>60</v>
      </c>
      <c r="C41" s="37">
        <v>316567</v>
      </c>
      <c r="D41" s="37">
        <v>62005</v>
      </c>
      <c r="E41" s="37">
        <f t="shared" si="21"/>
        <v>0.83621345477214371</v>
      </c>
      <c r="F41" s="37">
        <f t="shared" si="22"/>
        <v>0.16378654522785629</v>
      </c>
      <c r="G41" s="43">
        <v>9318</v>
      </c>
      <c r="H41" s="13">
        <f t="shared" si="14"/>
        <v>2330</v>
      </c>
      <c r="I41" s="13">
        <f t="shared" si="15"/>
        <v>2330</v>
      </c>
      <c r="J41" s="13">
        <f t="shared" si="16"/>
        <v>2330</v>
      </c>
      <c r="K41" s="13">
        <f t="shared" si="17"/>
        <v>2328</v>
      </c>
      <c r="L41" s="43">
        <f>ROUND(G41*E41,0)</f>
        <v>7792</v>
      </c>
      <c r="M41" s="43">
        <f>ROUND(H41*E41,0)</f>
        <v>1948</v>
      </c>
      <c r="N41" s="43">
        <f>ROUND(I41*E41,0)</f>
        <v>1948</v>
      </c>
      <c r="O41" s="43">
        <f>ROUND(J41*E41,0)</f>
        <v>1948</v>
      </c>
      <c r="P41" s="43">
        <f t="shared" si="19"/>
        <v>1948</v>
      </c>
      <c r="Q41" s="43">
        <f t="shared" si="20"/>
        <v>1526</v>
      </c>
      <c r="R41" s="43">
        <f t="shared" si="23"/>
        <v>382</v>
      </c>
      <c r="S41" s="43">
        <f t="shared" si="24"/>
        <v>382</v>
      </c>
      <c r="T41" s="43">
        <f t="shared" si="25"/>
        <v>382</v>
      </c>
      <c r="U41" s="43">
        <f t="shared" si="26"/>
        <v>380</v>
      </c>
    </row>
    <row r="42" spans="1:21" x14ac:dyDescent="0.2">
      <c r="A42" s="37">
        <v>36</v>
      </c>
      <c r="B42" s="3" t="s">
        <v>29</v>
      </c>
      <c r="C42" s="64">
        <v>20296</v>
      </c>
      <c r="D42" s="64">
        <v>7088</v>
      </c>
      <c r="E42" s="37">
        <f t="shared" si="21"/>
        <v>0.74116272275781481</v>
      </c>
      <c r="F42" s="37">
        <f t="shared" si="22"/>
        <v>0.25883727724218519</v>
      </c>
      <c r="G42" s="43">
        <v>12350</v>
      </c>
      <c r="H42" s="13">
        <f t="shared" si="14"/>
        <v>3088</v>
      </c>
      <c r="I42" s="13">
        <f t="shared" si="15"/>
        <v>3088</v>
      </c>
      <c r="J42" s="13">
        <f t="shared" si="16"/>
        <v>3088</v>
      </c>
      <c r="K42" s="13">
        <f t="shared" si="17"/>
        <v>3086</v>
      </c>
      <c r="L42" s="43">
        <f>ROUND(G42*E42,0)</f>
        <v>9153</v>
      </c>
      <c r="M42" s="43">
        <f>ROUND(H42*E42,0)</f>
        <v>2289</v>
      </c>
      <c r="N42" s="43">
        <f>ROUND(I42*E42,0)</f>
        <v>2289</v>
      </c>
      <c r="O42" s="43">
        <f>ROUND(J42*E42,0)</f>
        <v>2289</v>
      </c>
      <c r="P42" s="43">
        <f t="shared" si="19"/>
        <v>2286</v>
      </c>
      <c r="Q42" s="43">
        <f t="shared" si="20"/>
        <v>3197</v>
      </c>
      <c r="R42" s="43">
        <f t="shared" si="23"/>
        <v>799</v>
      </c>
      <c r="S42" s="43">
        <f t="shared" si="24"/>
        <v>799</v>
      </c>
      <c r="T42" s="43">
        <f t="shared" si="25"/>
        <v>799</v>
      </c>
      <c r="U42" s="43">
        <f t="shared" si="26"/>
        <v>800</v>
      </c>
    </row>
    <row r="43" spans="1:21" x14ac:dyDescent="0.2">
      <c r="A43" s="37">
        <v>37</v>
      </c>
      <c r="B43" s="3" t="s">
        <v>30</v>
      </c>
      <c r="C43" s="64"/>
      <c r="D43" s="64"/>
      <c r="E43" s="37"/>
      <c r="F43" s="37"/>
      <c r="G43" s="43">
        <v>0</v>
      </c>
      <c r="H43" s="13">
        <f t="shared" si="14"/>
        <v>0</v>
      </c>
      <c r="I43" s="13">
        <f t="shared" si="15"/>
        <v>0</v>
      </c>
      <c r="J43" s="13">
        <f t="shared" si="16"/>
        <v>0</v>
      </c>
      <c r="K43" s="13">
        <f t="shared" si="17"/>
        <v>0</v>
      </c>
      <c r="L43" s="43">
        <f>ROUND(G43*E43,0)</f>
        <v>0</v>
      </c>
      <c r="M43" s="43">
        <f>ROUND(H43*E43,0)</f>
        <v>0</v>
      </c>
      <c r="N43" s="43">
        <f>ROUND(I43*E43,0)</f>
        <v>0</v>
      </c>
      <c r="O43" s="43">
        <f>ROUND(J43*E43,0)</f>
        <v>0</v>
      </c>
      <c r="P43" s="43">
        <f t="shared" si="19"/>
        <v>0</v>
      </c>
      <c r="Q43" s="43">
        <f t="shared" si="20"/>
        <v>0</v>
      </c>
      <c r="R43" s="43">
        <f t="shared" si="23"/>
        <v>0</v>
      </c>
      <c r="S43" s="43">
        <f t="shared" si="24"/>
        <v>0</v>
      </c>
      <c r="T43" s="43">
        <f t="shared" si="25"/>
        <v>0</v>
      </c>
      <c r="U43" s="43">
        <f t="shared" si="26"/>
        <v>0</v>
      </c>
    </row>
    <row r="44" spans="1:21" x14ac:dyDescent="0.2">
      <c r="A44" s="37">
        <v>38</v>
      </c>
      <c r="B44" s="3" t="s">
        <v>31</v>
      </c>
      <c r="C44" s="64"/>
      <c r="D44" s="64"/>
      <c r="E44" s="37"/>
      <c r="F44" s="37"/>
      <c r="G44" s="43">
        <v>0</v>
      </c>
      <c r="H44" s="13">
        <f t="shared" si="14"/>
        <v>0</v>
      </c>
      <c r="I44" s="13">
        <f t="shared" si="15"/>
        <v>0</v>
      </c>
      <c r="J44" s="13">
        <f t="shared" si="16"/>
        <v>0</v>
      </c>
      <c r="K44" s="13">
        <f t="shared" si="17"/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f t="shared" si="20"/>
        <v>0</v>
      </c>
      <c r="R44" s="43">
        <f t="shared" si="23"/>
        <v>0</v>
      </c>
      <c r="S44" s="43">
        <f t="shared" si="24"/>
        <v>0</v>
      </c>
      <c r="T44" s="43">
        <f t="shared" si="25"/>
        <v>0</v>
      </c>
      <c r="U44" s="43">
        <f t="shared" si="26"/>
        <v>0</v>
      </c>
    </row>
    <row r="45" spans="1:21" x14ac:dyDescent="0.2">
      <c r="A45" s="37">
        <v>39</v>
      </c>
      <c r="B45" s="3" t="s">
        <v>32</v>
      </c>
      <c r="C45" s="64"/>
      <c r="D45" s="64"/>
      <c r="E45" s="37"/>
      <c r="F45" s="37"/>
      <c r="G45" s="43">
        <v>0</v>
      </c>
      <c r="H45" s="13">
        <f t="shared" si="14"/>
        <v>0</v>
      </c>
      <c r="I45" s="13">
        <f t="shared" si="15"/>
        <v>0</v>
      </c>
      <c r="J45" s="13">
        <f t="shared" si="16"/>
        <v>0</v>
      </c>
      <c r="K45" s="13">
        <f t="shared" si="17"/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f t="shared" si="20"/>
        <v>0</v>
      </c>
      <c r="R45" s="43">
        <f t="shared" si="23"/>
        <v>0</v>
      </c>
      <c r="S45" s="43">
        <f t="shared" si="24"/>
        <v>0</v>
      </c>
      <c r="T45" s="43">
        <f t="shared" si="25"/>
        <v>0</v>
      </c>
      <c r="U45" s="43">
        <f t="shared" si="26"/>
        <v>0</v>
      </c>
    </row>
    <row r="46" spans="1:21" ht="30" x14ac:dyDescent="0.2">
      <c r="A46" s="37">
        <v>40</v>
      </c>
      <c r="B46" s="3" t="s">
        <v>33</v>
      </c>
      <c r="C46" s="64"/>
      <c r="D46" s="64"/>
      <c r="E46" s="37"/>
      <c r="F46" s="37"/>
      <c r="G46" s="43">
        <v>0</v>
      </c>
      <c r="H46" s="13">
        <f t="shared" si="14"/>
        <v>0</v>
      </c>
      <c r="I46" s="13">
        <f t="shared" si="15"/>
        <v>0</v>
      </c>
      <c r="J46" s="13">
        <f t="shared" si="16"/>
        <v>0</v>
      </c>
      <c r="K46" s="13">
        <f t="shared" si="17"/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f t="shared" si="20"/>
        <v>0</v>
      </c>
      <c r="R46" s="43">
        <f t="shared" si="23"/>
        <v>0</v>
      </c>
      <c r="S46" s="43">
        <f t="shared" si="24"/>
        <v>0</v>
      </c>
      <c r="T46" s="43">
        <f t="shared" si="25"/>
        <v>0</v>
      </c>
      <c r="U46" s="43">
        <f t="shared" si="26"/>
        <v>0</v>
      </c>
    </row>
    <row r="47" spans="1:21" ht="30" x14ac:dyDescent="0.2">
      <c r="A47" s="37">
        <v>41</v>
      </c>
      <c r="B47" s="3" t="s">
        <v>34</v>
      </c>
      <c r="C47" s="64"/>
      <c r="D47" s="64"/>
      <c r="E47" s="37"/>
      <c r="F47" s="37"/>
      <c r="G47" s="43">
        <v>0</v>
      </c>
      <c r="H47" s="13">
        <f t="shared" si="14"/>
        <v>0</v>
      </c>
      <c r="I47" s="13">
        <f t="shared" si="15"/>
        <v>0</v>
      </c>
      <c r="J47" s="13">
        <f t="shared" si="16"/>
        <v>0</v>
      </c>
      <c r="K47" s="13">
        <f t="shared" si="17"/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f t="shared" si="20"/>
        <v>0</v>
      </c>
      <c r="R47" s="43">
        <f t="shared" si="23"/>
        <v>0</v>
      </c>
      <c r="S47" s="43">
        <f t="shared" si="24"/>
        <v>0</v>
      </c>
      <c r="T47" s="43">
        <f t="shared" si="25"/>
        <v>0</v>
      </c>
      <c r="U47" s="43">
        <f t="shared" si="26"/>
        <v>0</v>
      </c>
    </row>
    <row r="48" spans="1:21" x14ac:dyDescent="0.2">
      <c r="A48" s="37">
        <v>42</v>
      </c>
      <c r="B48" s="3" t="s">
        <v>35</v>
      </c>
      <c r="C48" s="64">
        <v>6169</v>
      </c>
      <c r="D48" s="64">
        <v>8051</v>
      </c>
      <c r="E48" s="37">
        <f t="shared" si="21"/>
        <v>0.43382559774964841</v>
      </c>
      <c r="F48" s="37">
        <f t="shared" si="22"/>
        <v>0.56617440225035165</v>
      </c>
      <c r="G48" s="43">
        <v>967</v>
      </c>
      <c r="H48" s="13">
        <f t="shared" si="14"/>
        <v>242</v>
      </c>
      <c r="I48" s="13">
        <f t="shared" si="15"/>
        <v>242</v>
      </c>
      <c r="J48" s="13">
        <f t="shared" si="16"/>
        <v>242</v>
      </c>
      <c r="K48" s="13">
        <f t="shared" si="17"/>
        <v>241</v>
      </c>
      <c r="L48" s="43">
        <f>ROUND(G48*E48,0)</f>
        <v>420</v>
      </c>
      <c r="M48" s="43">
        <f>ROUND(H48*E48,0)</f>
        <v>105</v>
      </c>
      <c r="N48" s="43">
        <f>ROUND(I48*E48,0)</f>
        <v>105</v>
      </c>
      <c r="O48" s="43">
        <f>ROUND(J48*E48,0)</f>
        <v>105</v>
      </c>
      <c r="P48" s="43">
        <f t="shared" ref="P48" si="29">L48-M48-N48-O48</f>
        <v>105</v>
      </c>
      <c r="Q48" s="43">
        <f t="shared" ref="Q48" si="30">R48+S48+T48+U48</f>
        <v>547</v>
      </c>
      <c r="R48" s="43">
        <f t="shared" si="23"/>
        <v>137</v>
      </c>
      <c r="S48" s="43">
        <f t="shared" si="24"/>
        <v>137</v>
      </c>
      <c r="T48" s="43">
        <f t="shared" si="25"/>
        <v>137</v>
      </c>
      <c r="U48" s="43">
        <f t="shared" si="26"/>
        <v>136</v>
      </c>
    </row>
    <row r="49" spans="1:21" ht="30" x14ac:dyDescent="0.2">
      <c r="A49" s="37">
        <v>43</v>
      </c>
      <c r="B49" s="3" t="s">
        <v>36</v>
      </c>
      <c r="C49" s="64">
        <v>39603</v>
      </c>
      <c r="D49" s="64">
        <v>52394</v>
      </c>
      <c r="E49" s="37">
        <f t="shared" si="21"/>
        <v>0.4304814287422416</v>
      </c>
      <c r="F49" s="37">
        <f t="shared" si="22"/>
        <v>0.5695185712577584</v>
      </c>
      <c r="G49" s="43">
        <v>8799</v>
      </c>
      <c r="H49" s="13">
        <f t="shared" si="14"/>
        <v>2200</v>
      </c>
      <c r="I49" s="13">
        <f t="shared" si="15"/>
        <v>2200</v>
      </c>
      <c r="J49" s="13">
        <f t="shared" si="16"/>
        <v>2200</v>
      </c>
      <c r="K49" s="13">
        <f t="shared" si="17"/>
        <v>2199</v>
      </c>
      <c r="L49" s="43">
        <f>ROUND(G49*E49,0)</f>
        <v>3788</v>
      </c>
      <c r="M49" s="43">
        <f>ROUND(H49*E49,0)</f>
        <v>947</v>
      </c>
      <c r="N49" s="43">
        <f>ROUND(I49*E49,0)</f>
        <v>947</v>
      </c>
      <c r="O49" s="43">
        <f>ROUND(J49*E49,0)</f>
        <v>947</v>
      </c>
      <c r="P49" s="43">
        <f t="shared" si="19"/>
        <v>947</v>
      </c>
      <c r="Q49" s="43">
        <f t="shared" si="20"/>
        <v>5011</v>
      </c>
      <c r="R49" s="43">
        <f t="shared" si="23"/>
        <v>1253</v>
      </c>
      <c r="S49" s="43">
        <f t="shared" si="24"/>
        <v>1253</v>
      </c>
      <c r="T49" s="43">
        <f t="shared" si="25"/>
        <v>1253</v>
      </c>
      <c r="U49" s="43">
        <f t="shared" si="26"/>
        <v>1252</v>
      </c>
    </row>
    <row r="50" spans="1:21" x14ac:dyDescent="0.2">
      <c r="A50" s="37">
        <v>44</v>
      </c>
      <c r="B50" s="3" t="s">
        <v>61</v>
      </c>
      <c r="C50" s="64"/>
      <c r="D50" s="64"/>
      <c r="E50" s="37"/>
      <c r="F50" s="37"/>
      <c r="G50" s="43"/>
      <c r="H50" s="13">
        <f t="shared" si="14"/>
        <v>0</v>
      </c>
      <c r="I50" s="13">
        <f t="shared" si="15"/>
        <v>0</v>
      </c>
      <c r="J50" s="13">
        <f t="shared" si="16"/>
        <v>0</v>
      </c>
      <c r="K50" s="13">
        <f t="shared" si="17"/>
        <v>0</v>
      </c>
      <c r="L50" s="43">
        <f>ROUND(G50*E50,0)</f>
        <v>0</v>
      </c>
      <c r="M50" s="43">
        <f>ROUND(H50*E50,0)</f>
        <v>0</v>
      </c>
      <c r="N50" s="43">
        <f>ROUND(I50*E50,0)</f>
        <v>0</v>
      </c>
      <c r="O50" s="43">
        <f>ROUND(J50*E50,0)</f>
        <v>0</v>
      </c>
      <c r="P50" s="43">
        <f t="shared" si="19"/>
        <v>0</v>
      </c>
      <c r="Q50" s="43">
        <f t="shared" si="20"/>
        <v>0</v>
      </c>
      <c r="R50" s="43">
        <f t="shared" si="23"/>
        <v>0</v>
      </c>
      <c r="S50" s="43">
        <f t="shared" si="24"/>
        <v>0</v>
      </c>
      <c r="T50" s="43">
        <f t="shared" si="25"/>
        <v>0</v>
      </c>
      <c r="U50" s="43">
        <f t="shared" si="26"/>
        <v>0</v>
      </c>
    </row>
    <row r="51" spans="1:21" x14ac:dyDescent="0.2">
      <c r="A51" s="37">
        <v>45</v>
      </c>
      <c r="B51" s="3" t="s">
        <v>62</v>
      </c>
      <c r="C51" s="64">
        <v>7129</v>
      </c>
      <c r="D51" s="64">
        <v>1196</v>
      </c>
      <c r="E51" s="37">
        <f t="shared" si="21"/>
        <v>0.85633633633633632</v>
      </c>
      <c r="F51" s="37">
        <f t="shared" si="22"/>
        <v>0.14366366366366368</v>
      </c>
      <c r="G51" s="43">
        <v>2355</v>
      </c>
      <c r="H51" s="13">
        <f t="shared" si="14"/>
        <v>589</v>
      </c>
      <c r="I51" s="13">
        <f t="shared" si="15"/>
        <v>589</v>
      </c>
      <c r="J51" s="13">
        <f t="shared" si="16"/>
        <v>589</v>
      </c>
      <c r="K51" s="13">
        <f t="shared" si="17"/>
        <v>588</v>
      </c>
      <c r="L51" s="43">
        <f>ROUND(G51*E51,0)</f>
        <v>2017</v>
      </c>
      <c r="M51" s="43">
        <f>ROUND(H51*E51,0)</f>
        <v>504</v>
      </c>
      <c r="N51" s="43">
        <f>ROUND(I51*E51,0)</f>
        <v>504</v>
      </c>
      <c r="O51" s="43">
        <f>ROUND(J51*E51,0)</f>
        <v>504</v>
      </c>
      <c r="P51" s="43">
        <f t="shared" ref="P51" si="31">L51-M51-N51-O51</f>
        <v>505</v>
      </c>
      <c r="Q51" s="43">
        <f t="shared" ref="Q51" si="32">R51+S51+T51+U51</f>
        <v>338</v>
      </c>
      <c r="R51" s="43">
        <f t="shared" si="23"/>
        <v>85</v>
      </c>
      <c r="S51" s="43">
        <f t="shared" si="24"/>
        <v>85</v>
      </c>
      <c r="T51" s="43">
        <f t="shared" si="25"/>
        <v>85</v>
      </c>
      <c r="U51" s="43">
        <f t="shared" si="26"/>
        <v>83</v>
      </c>
    </row>
    <row r="52" spans="1:21" ht="30" x14ac:dyDescent="0.2">
      <c r="A52" s="37">
        <v>46</v>
      </c>
      <c r="B52" s="3" t="s">
        <v>37</v>
      </c>
      <c r="C52" s="64"/>
      <c r="D52" s="64"/>
      <c r="E52" s="37"/>
      <c r="F52" s="37"/>
      <c r="G52" s="43">
        <v>0</v>
      </c>
      <c r="H52" s="13">
        <f t="shared" si="14"/>
        <v>0</v>
      </c>
      <c r="I52" s="13">
        <f t="shared" si="15"/>
        <v>0</v>
      </c>
      <c r="J52" s="13">
        <f t="shared" si="16"/>
        <v>0</v>
      </c>
      <c r="K52" s="13">
        <f t="shared" si="17"/>
        <v>0</v>
      </c>
      <c r="L52" s="43">
        <f>ROUND(G52*E52,0)</f>
        <v>0</v>
      </c>
      <c r="M52" s="43">
        <f>ROUND(H52*E52,0)</f>
        <v>0</v>
      </c>
      <c r="N52" s="43">
        <f>ROUND(I52*E52,0)</f>
        <v>0</v>
      </c>
      <c r="O52" s="43">
        <f>ROUND(J52*E52,0)</f>
        <v>0</v>
      </c>
      <c r="P52" s="43">
        <f t="shared" si="19"/>
        <v>0</v>
      </c>
      <c r="Q52" s="43">
        <f t="shared" si="20"/>
        <v>0</v>
      </c>
      <c r="R52" s="43">
        <f t="shared" si="23"/>
        <v>0</v>
      </c>
      <c r="S52" s="43">
        <f t="shared" si="24"/>
        <v>0</v>
      </c>
      <c r="T52" s="43">
        <f t="shared" si="25"/>
        <v>0</v>
      </c>
      <c r="U52" s="43">
        <f t="shared" si="26"/>
        <v>0</v>
      </c>
    </row>
    <row r="53" spans="1:21" x14ac:dyDescent="0.2">
      <c r="A53" s="37">
        <v>47</v>
      </c>
      <c r="B53" s="3" t="s">
        <v>38</v>
      </c>
      <c r="C53" s="64"/>
      <c r="D53" s="64"/>
      <c r="E53" s="37"/>
      <c r="F53" s="37"/>
      <c r="G53" s="43">
        <v>0</v>
      </c>
      <c r="H53" s="13">
        <f t="shared" si="14"/>
        <v>0</v>
      </c>
      <c r="I53" s="13">
        <f t="shared" si="15"/>
        <v>0</v>
      </c>
      <c r="J53" s="13">
        <f t="shared" si="16"/>
        <v>0</v>
      </c>
      <c r="K53" s="13">
        <f t="shared" si="17"/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f t="shared" si="20"/>
        <v>0</v>
      </c>
      <c r="R53" s="43">
        <f t="shared" si="23"/>
        <v>0</v>
      </c>
      <c r="S53" s="43">
        <f t="shared" si="24"/>
        <v>0</v>
      </c>
      <c r="T53" s="43">
        <f t="shared" si="25"/>
        <v>0</v>
      </c>
      <c r="U53" s="43">
        <f t="shared" si="26"/>
        <v>0</v>
      </c>
    </row>
    <row r="54" spans="1:21" x14ac:dyDescent="0.2">
      <c r="A54" s="37">
        <v>48</v>
      </c>
      <c r="B54" s="3" t="s">
        <v>63</v>
      </c>
      <c r="C54" s="64"/>
      <c r="D54" s="64"/>
      <c r="E54" s="37"/>
      <c r="F54" s="37"/>
      <c r="G54" s="43">
        <v>0</v>
      </c>
      <c r="H54" s="13">
        <f t="shared" si="14"/>
        <v>0</v>
      </c>
      <c r="I54" s="13">
        <f t="shared" si="15"/>
        <v>0</v>
      </c>
      <c r="J54" s="13">
        <f t="shared" si="16"/>
        <v>0</v>
      </c>
      <c r="K54" s="13">
        <f t="shared" si="17"/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f t="shared" si="20"/>
        <v>0</v>
      </c>
      <c r="R54" s="43">
        <f t="shared" si="23"/>
        <v>0</v>
      </c>
      <c r="S54" s="43">
        <f t="shared" si="24"/>
        <v>0</v>
      </c>
      <c r="T54" s="43">
        <f t="shared" si="25"/>
        <v>0</v>
      </c>
      <c r="U54" s="43">
        <f t="shared" si="26"/>
        <v>0</v>
      </c>
    </row>
    <row r="55" spans="1:21" x14ac:dyDescent="0.2">
      <c r="A55" s="37">
        <v>49</v>
      </c>
      <c r="B55" s="3" t="s">
        <v>39</v>
      </c>
      <c r="C55" s="64"/>
      <c r="D55" s="64"/>
      <c r="E55" s="37"/>
      <c r="F55" s="37"/>
      <c r="G55" s="43">
        <v>0</v>
      </c>
      <c r="H55" s="13">
        <f t="shared" si="14"/>
        <v>0</v>
      </c>
      <c r="I55" s="13">
        <f t="shared" si="15"/>
        <v>0</v>
      </c>
      <c r="J55" s="13">
        <f t="shared" si="16"/>
        <v>0</v>
      </c>
      <c r="K55" s="13">
        <f t="shared" si="17"/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f t="shared" si="20"/>
        <v>0</v>
      </c>
      <c r="R55" s="43">
        <f t="shared" si="23"/>
        <v>0</v>
      </c>
      <c r="S55" s="43">
        <f t="shared" si="24"/>
        <v>0</v>
      </c>
      <c r="T55" s="43">
        <f t="shared" si="25"/>
        <v>0</v>
      </c>
      <c r="U55" s="43">
        <f t="shared" si="26"/>
        <v>0</v>
      </c>
    </row>
    <row r="56" spans="1:21" x14ac:dyDescent="0.2">
      <c r="A56" s="37">
        <v>50</v>
      </c>
      <c r="B56" s="3" t="s">
        <v>40</v>
      </c>
      <c r="C56" s="64"/>
      <c r="D56" s="64"/>
      <c r="E56" s="37"/>
      <c r="F56" s="37"/>
      <c r="G56" s="43">
        <v>0</v>
      </c>
      <c r="H56" s="13">
        <f t="shared" si="14"/>
        <v>0</v>
      </c>
      <c r="I56" s="13">
        <f t="shared" si="15"/>
        <v>0</v>
      </c>
      <c r="J56" s="13">
        <f t="shared" si="16"/>
        <v>0</v>
      </c>
      <c r="K56" s="13">
        <f t="shared" si="17"/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f t="shared" si="20"/>
        <v>0</v>
      </c>
      <c r="R56" s="43">
        <f t="shared" si="23"/>
        <v>0</v>
      </c>
      <c r="S56" s="43">
        <f t="shared" si="24"/>
        <v>0</v>
      </c>
      <c r="T56" s="43">
        <f t="shared" si="25"/>
        <v>0</v>
      </c>
      <c r="U56" s="43">
        <f t="shared" si="26"/>
        <v>0</v>
      </c>
    </row>
    <row r="57" spans="1:21" x14ac:dyDescent="0.2">
      <c r="A57" s="37">
        <v>51</v>
      </c>
      <c r="B57" s="3" t="s">
        <v>41</v>
      </c>
      <c r="C57" s="64"/>
      <c r="D57" s="64"/>
      <c r="E57" s="37"/>
      <c r="F57" s="37"/>
      <c r="G57" s="43">
        <v>0</v>
      </c>
      <c r="H57" s="13">
        <f t="shared" si="14"/>
        <v>0</v>
      </c>
      <c r="I57" s="13">
        <f t="shared" si="15"/>
        <v>0</v>
      </c>
      <c r="J57" s="13">
        <f t="shared" si="16"/>
        <v>0</v>
      </c>
      <c r="K57" s="13">
        <f t="shared" si="17"/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f t="shared" si="20"/>
        <v>0</v>
      </c>
      <c r="R57" s="43">
        <f t="shared" si="23"/>
        <v>0</v>
      </c>
      <c r="S57" s="43">
        <f t="shared" si="24"/>
        <v>0</v>
      </c>
      <c r="T57" s="43">
        <f t="shared" si="25"/>
        <v>0</v>
      </c>
      <c r="U57" s="43">
        <f t="shared" si="26"/>
        <v>0</v>
      </c>
    </row>
    <row r="58" spans="1:21" x14ac:dyDescent="0.2">
      <c r="A58" s="37">
        <v>52</v>
      </c>
      <c r="B58" s="3" t="s">
        <v>42</v>
      </c>
      <c r="C58" s="64"/>
      <c r="D58" s="64"/>
      <c r="E58" s="37"/>
      <c r="F58" s="37"/>
      <c r="G58" s="43">
        <v>0</v>
      </c>
      <c r="H58" s="13">
        <f t="shared" si="14"/>
        <v>0</v>
      </c>
      <c r="I58" s="13">
        <f t="shared" si="15"/>
        <v>0</v>
      </c>
      <c r="J58" s="13">
        <f t="shared" si="16"/>
        <v>0</v>
      </c>
      <c r="K58" s="13">
        <f t="shared" si="17"/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f t="shared" si="20"/>
        <v>0</v>
      </c>
      <c r="R58" s="43">
        <f t="shared" si="23"/>
        <v>0</v>
      </c>
      <c r="S58" s="43">
        <f t="shared" si="24"/>
        <v>0</v>
      </c>
      <c r="T58" s="43">
        <f t="shared" si="25"/>
        <v>0</v>
      </c>
      <c r="U58" s="43">
        <f t="shared" si="26"/>
        <v>0</v>
      </c>
    </row>
    <row r="59" spans="1:21" x14ac:dyDescent="0.2">
      <c r="A59" s="37">
        <v>53</v>
      </c>
      <c r="B59" s="3" t="s">
        <v>53</v>
      </c>
      <c r="C59" s="64"/>
      <c r="D59" s="64"/>
      <c r="E59" s="37"/>
      <c r="F59" s="37"/>
      <c r="G59" s="43">
        <v>0</v>
      </c>
      <c r="H59" s="13">
        <f t="shared" si="14"/>
        <v>0</v>
      </c>
      <c r="I59" s="13">
        <f t="shared" si="15"/>
        <v>0</v>
      </c>
      <c r="J59" s="13">
        <f t="shared" si="16"/>
        <v>0</v>
      </c>
      <c r="K59" s="13">
        <f t="shared" si="17"/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f t="shared" si="20"/>
        <v>0</v>
      </c>
      <c r="R59" s="43">
        <f t="shared" si="23"/>
        <v>0</v>
      </c>
      <c r="S59" s="43">
        <f t="shared" si="24"/>
        <v>0</v>
      </c>
      <c r="T59" s="43">
        <f t="shared" si="25"/>
        <v>0</v>
      </c>
      <c r="U59" s="43">
        <f t="shared" si="26"/>
        <v>0</v>
      </c>
    </row>
    <row r="60" spans="1:21" x14ac:dyDescent="0.2">
      <c r="A60" s="37">
        <v>54</v>
      </c>
      <c r="B60" s="7" t="s">
        <v>132</v>
      </c>
      <c r="C60" s="64"/>
      <c r="D60" s="64"/>
      <c r="E60" s="37"/>
      <c r="F60" s="37"/>
      <c r="G60" s="43">
        <v>0</v>
      </c>
      <c r="H60" s="13">
        <f t="shared" si="14"/>
        <v>0</v>
      </c>
      <c r="I60" s="13">
        <f t="shared" si="15"/>
        <v>0</v>
      </c>
      <c r="J60" s="13">
        <f t="shared" si="16"/>
        <v>0</v>
      </c>
      <c r="K60" s="13">
        <f t="shared" si="17"/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f t="shared" si="20"/>
        <v>0</v>
      </c>
      <c r="R60" s="43">
        <f t="shared" si="23"/>
        <v>0</v>
      </c>
      <c r="S60" s="43">
        <f t="shared" si="24"/>
        <v>0</v>
      </c>
      <c r="T60" s="43">
        <f t="shared" si="25"/>
        <v>0</v>
      </c>
      <c r="U60" s="43">
        <f t="shared" si="26"/>
        <v>0</v>
      </c>
    </row>
    <row r="61" spans="1:21" x14ac:dyDescent="0.2">
      <c r="A61" s="37">
        <v>55</v>
      </c>
      <c r="B61" s="3" t="s">
        <v>43</v>
      </c>
      <c r="C61" s="64"/>
      <c r="D61" s="64"/>
      <c r="E61" s="37"/>
      <c r="F61" s="37"/>
      <c r="G61" s="43">
        <v>0</v>
      </c>
      <c r="H61" s="13">
        <f t="shared" si="14"/>
        <v>0</v>
      </c>
      <c r="I61" s="13">
        <f t="shared" si="15"/>
        <v>0</v>
      </c>
      <c r="J61" s="13">
        <f t="shared" si="16"/>
        <v>0</v>
      </c>
      <c r="K61" s="13">
        <f t="shared" si="17"/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f t="shared" si="20"/>
        <v>0</v>
      </c>
      <c r="R61" s="43">
        <f t="shared" si="23"/>
        <v>0</v>
      </c>
      <c r="S61" s="43">
        <f t="shared" si="24"/>
        <v>0</v>
      </c>
      <c r="T61" s="43">
        <f t="shared" si="25"/>
        <v>0</v>
      </c>
      <c r="U61" s="43">
        <f t="shared" si="26"/>
        <v>0</v>
      </c>
    </row>
    <row r="62" spans="1:21" x14ac:dyDescent="0.2">
      <c r="A62" s="37">
        <v>56</v>
      </c>
      <c r="B62" s="7" t="s">
        <v>44</v>
      </c>
      <c r="C62" s="64"/>
      <c r="D62" s="64"/>
      <c r="E62" s="37"/>
      <c r="F62" s="37"/>
      <c r="G62" s="43">
        <v>0</v>
      </c>
      <c r="H62" s="13">
        <f t="shared" si="14"/>
        <v>0</v>
      </c>
      <c r="I62" s="13">
        <f t="shared" si="15"/>
        <v>0</v>
      </c>
      <c r="J62" s="13">
        <f t="shared" si="16"/>
        <v>0</v>
      </c>
      <c r="K62" s="13">
        <f t="shared" si="17"/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f t="shared" si="20"/>
        <v>0</v>
      </c>
      <c r="R62" s="43">
        <f t="shared" si="23"/>
        <v>0</v>
      </c>
      <c r="S62" s="43">
        <f t="shared" si="24"/>
        <v>0</v>
      </c>
      <c r="T62" s="43">
        <f t="shared" si="25"/>
        <v>0</v>
      </c>
      <c r="U62" s="43">
        <f t="shared" si="26"/>
        <v>0</v>
      </c>
    </row>
    <row r="63" spans="1:21" x14ac:dyDescent="0.2">
      <c r="A63" s="37">
        <v>57</v>
      </c>
      <c r="B63" s="7" t="s">
        <v>45</v>
      </c>
      <c r="C63" s="64"/>
      <c r="D63" s="64"/>
      <c r="E63" s="37"/>
      <c r="F63" s="37"/>
      <c r="G63" s="43">
        <v>0</v>
      </c>
      <c r="H63" s="13">
        <f t="shared" si="14"/>
        <v>0</v>
      </c>
      <c r="I63" s="13">
        <f t="shared" si="15"/>
        <v>0</v>
      </c>
      <c r="J63" s="13">
        <f t="shared" si="16"/>
        <v>0</v>
      </c>
      <c r="K63" s="13">
        <f t="shared" si="17"/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f t="shared" si="20"/>
        <v>0</v>
      </c>
      <c r="R63" s="43">
        <f t="shared" si="23"/>
        <v>0</v>
      </c>
      <c r="S63" s="43">
        <f t="shared" si="24"/>
        <v>0</v>
      </c>
      <c r="T63" s="43">
        <f t="shared" si="25"/>
        <v>0</v>
      </c>
      <c r="U63" s="43">
        <f t="shared" si="26"/>
        <v>0</v>
      </c>
    </row>
    <row r="64" spans="1:21" x14ac:dyDescent="0.2">
      <c r="A64" s="37">
        <v>58</v>
      </c>
      <c r="B64" s="7" t="s">
        <v>46</v>
      </c>
      <c r="C64" s="64">
        <v>441457</v>
      </c>
      <c r="D64" s="64">
        <v>381037</v>
      </c>
      <c r="E64" s="37">
        <f t="shared" ref="E64" si="33">C64/(C64+D64)</f>
        <v>0.53672975122006972</v>
      </c>
      <c r="F64" s="37">
        <f t="shared" ref="F64" si="34">1-E64</f>
        <v>0.46327024877993028</v>
      </c>
      <c r="G64" s="43">
        <v>12</v>
      </c>
      <c r="H64" s="13">
        <f t="shared" si="14"/>
        <v>3</v>
      </c>
      <c r="I64" s="13">
        <f t="shared" si="15"/>
        <v>3</v>
      </c>
      <c r="J64" s="13">
        <f t="shared" si="16"/>
        <v>3</v>
      </c>
      <c r="K64" s="13">
        <f t="shared" si="17"/>
        <v>3</v>
      </c>
      <c r="L64" s="43">
        <f>ROUND(G64*E64,0)</f>
        <v>6</v>
      </c>
      <c r="M64" s="43">
        <f>ROUND(H64*E64,0)</f>
        <v>2</v>
      </c>
      <c r="N64" s="43">
        <f>ROUND(I64*E64,0)</f>
        <v>2</v>
      </c>
      <c r="O64" s="43">
        <f>ROUND(J64*E64,0)</f>
        <v>2</v>
      </c>
      <c r="P64" s="43">
        <f t="shared" ref="P64" si="35">L64-M64-N64-O64</f>
        <v>0</v>
      </c>
      <c r="Q64" s="43">
        <f t="shared" si="20"/>
        <v>6</v>
      </c>
      <c r="R64" s="43">
        <f t="shared" si="23"/>
        <v>1</v>
      </c>
      <c r="S64" s="43">
        <f t="shared" si="24"/>
        <v>1</v>
      </c>
      <c r="T64" s="43">
        <f t="shared" si="25"/>
        <v>1</v>
      </c>
      <c r="U64" s="43">
        <f t="shared" si="26"/>
        <v>3</v>
      </c>
    </row>
    <row r="65" spans="1:21" x14ac:dyDescent="0.2">
      <c r="A65" s="37">
        <v>59</v>
      </c>
      <c r="B65" s="7" t="s">
        <v>48</v>
      </c>
      <c r="C65" s="64"/>
      <c r="D65" s="64"/>
      <c r="E65" s="37"/>
      <c r="F65" s="37"/>
      <c r="G65" s="43">
        <v>0</v>
      </c>
      <c r="H65" s="13">
        <f t="shared" si="14"/>
        <v>0</v>
      </c>
      <c r="I65" s="13">
        <f t="shared" si="15"/>
        <v>0</v>
      </c>
      <c r="J65" s="13">
        <f t="shared" si="16"/>
        <v>0</v>
      </c>
      <c r="K65" s="13">
        <f t="shared" si="17"/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f t="shared" si="20"/>
        <v>0</v>
      </c>
      <c r="R65" s="43">
        <f t="shared" si="23"/>
        <v>0</v>
      </c>
      <c r="S65" s="43">
        <f t="shared" si="24"/>
        <v>0</v>
      </c>
      <c r="T65" s="43">
        <f t="shared" si="25"/>
        <v>0</v>
      </c>
      <c r="U65" s="43">
        <f t="shared" si="26"/>
        <v>0</v>
      </c>
    </row>
    <row r="66" spans="1:21" x14ac:dyDescent="0.2">
      <c r="A66" s="37">
        <v>60</v>
      </c>
      <c r="B66" s="3" t="s">
        <v>49</v>
      </c>
      <c r="C66" s="64"/>
      <c r="D66" s="64"/>
      <c r="E66" s="37"/>
      <c r="F66" s="37"/>
      <c r="G66" s="43">
        <v>0</v>
      </c>
      <c r="H66" s="13">
        <f t="shared" si="14"/>
        <v>0</v>
      </c>
      <c r="I66" s="13">
        <f t="shared" si="15"/>
        <v>0</v>
      </c>
      <c r="J66" s="13">
        <f t="shared" si="16"/>
        <v>0</v>
      </c>
      <c r="K66" s="13">
        <f t="shared" si="17"/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f t="shared" si="20"/>
        <v>0</v>
      </c>
      <c r="R66" s="43">
        <f t="shared" si="23"/>
        <v>0</v>
      </c>
      <c r="S66" s="43">
        <f t="shared" si="24"/>
        <v>0</v>
      </c>
      <c r="T66" s="43">
        <f t="shared" si="25"/>
        <v>0</v>
      </c>
      <c r="U66" s="43">
        <f t="shared" si="26"/>
        <v>0</v>
      </c>
    </row>
    <row r="67" spans="1:21" x14ac:dyDescent="0.2">
      <c r="A67" s="37">
        <v>61</v>
      </c>
      <c r="B67" s="7" t="s">
        <v>133</v>
      </c>
      <c r="C67" s="64"/>
      <c r="D67" s="64"/>
      <c r="E67" s="37"/>
      <c r="F67" s="37"/>
      <c r="G67" s="43">
        <v>0</v>
      </c>
      <c r="H67" s="13">
        <f t="shared" si="14"/>
        <v>0</v>
      </c>
      <c r="I67" s="13">
        <f t="shared" si="15"/>
        <v>0</v>
      </c>
      <c r="J67" s="13">
        <f t="shared" si="16"/>
        <v>0</v>
      </c>
      <c r="K67" s="13">
        <f t="shared" si="17"/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f t="shared" si="20"/>
        <v>0</v>
      </c>
      <c r="R67" s="43">
        <f t="shared" si="23"/>
        <v>0</v>
      </c>
      <c r="S67" s="43">
        <f t="shared" si="24"/>
        <v>0</v>
      </c>
      <c r="T67" s="43">
        <f t="shared" si="25"/>
        <v>0</v>
      </c>
      <c r="U67" s="43">
        <f t="shared" si="26"/>
        <v>0</v>
      </c>
    </row>
    <row r="68" spans="1:21" x14ac:dyDescent="0.2">
      <c r="A68" s="37">
        <v>62</v>
      </c>
      <c r="B68" s="7" t="s">
        <v>134</v>
      </c>
      <c r="C68" s="64"/>
      <c r="D68" s="64"/>
      <c r="E68" s="37"/>
      <c r="F68" s="37"/>
      <c r="G68" s="43">
        <v>0</v>
      </c>
      <c r="H68" s="13">
        <f t="shared" si="14"/>
        <v>0</v>
      </c>
      <c r="I68" s="13">
        <f t="shared" si="15"/>
        <v>0</v>
      </c>
      <c r="J68" s="13">
        <f t="shared" si="16"/>
        <v>0</v>
      </c>
      <c r="K68" s="13">
        <f t="shared" si="17"/>
        <v>0</v>
      </c>
      <c r="L68" s="43">
        <f t="shared" ref="L68:L80" si="36">ROUND(G68*E68,0)</f>
        <v>0</v>
      </c>
      <c r="M68" s="43">
        <f t="shared" ref="M68:M80" si="37">ROUND(H68*E68,0)</f>
        <v>0</v>
      </c>
      <c r="N68" s="43">
        <f t="shared" ref="N68:N80" si="38">ROUND(I68*E68,0)</f>
        <v>0</v>
      </c>
      <c r="O68" s="43">
        <f t="shared" ref="O68:O80" si="39">ROUND(J68*E68,0)</f>
        <v>0</v>
      </c>
      <c r="P68" s="43">
        <f t="shared" si="19"/>
        <v>0</v>
      </c>
      <c r="Q68" s="43">
        <f t="shared" si="20"/>
        <v>0</v>
      </c>
      <c r="R68" s="43">
        <f t="shared" si="23"/>
        <v>0</v>
      </c>
      <c r="S68" s="43">
        <f t="shared" si="24"/>
        <v>0</v>
      </c>
      <c r="T68" s="43">
        <f t="shared" si="25"/>
        <v>0</v>
      </c>
      <c r="U68" s="43">
        <f t="shared" si="26"/>
        <v>0</v>
      </c>
    </row>
    <row r="69" spans="1:21" ht="30" x14ac:dyDescent="0.2">
      <c r="A69" s="37">
        <v>63</v>
      </c>
      <c r="B69" s="7" t="s">
        <v>129</v>
      </c>
      <c r="C69" s="64"/>
      <c r="D69" s="64"/>
      <c r="E69" s="37"/>
      <c r="F69" s="37"/>
      <c r="G69" s="43">
        <v>0</v>
      </c>
      <c r="H69" s="13">
        <f t="shared" si="14"/>
        <v>0</v>
      </c>
      <c r="I69" s="13">
        <f t="shared" si="15"/>
        <v>0</v>
      </c>
      <c r="J69" s="13">
        <f t="shared" si="16"/>
        <v>0</v>
      </c>
      <c r="K69" s="13">
        <f t="shared" si="17"/>
        <v>0</v>
      </c>
      <c r="L69" s="43">
        <f t="shared" si="36"/>
        <v>0</v>
      </c>
      <c r="M69" s="43">
        <f t="shared" si="37"/>
        <v>0</v>
      </c>
      <c r="N69" s="43">
        <f t="shared" si="38"/>
        <v>0</v>
      </c>
      <c r="O69" s="43">
        <f t="shared" si="39"/>
        <v>0</v>
      </c>
      <c r="P69" s="43">
        <f t="shared" si="19"/>
        <v>0</v>
      </c>
      <c r="Q69" s="43">
        <f t="shared" si="20"/>
        <v>0</v>
      </c>
      <c r="R69" s="43">
        <f t="shared" si="23"/>
        <v>0</v>
      </c>
      <c r="S69" s="43">
        <f t="shared" si="24"/>
        <v>0</v>
      </c>
      <c r="T69" s="43">
        <f t="shared" si="25"/>
        <v>0</v>
      </c>
      <c r="U69" s="43">
        <f t="shared" si="26"/>
        <v>0</v>
      </c>
    </row>
    <row r="70" spans="1:21" x14ac:dyDescent="0.2">
      <c r="A70" s="37">
        <v>64</v>
      </c>
      <c r="B70" s="7" t="s">
        <v>52</v>
      </c>
      <c r="C70" s="64"/>
      <c r="D70" s="64"/>
      <c r="E70" s="37"/>
      <c r="F70" s="37"/>
      <c r="G70" s="43">
        <v>0</v>
      </c>
      <c r="H70" s="13">
        <f t="shared" si="14"/>
        <v>0</v>
      </c>
      <c r="I70" s="13">
        <f t="shared" si="15"/>
        <v>0</v>
      </c>
      <c r="J70" s="13">
        <f t="shared" si="16"/>
        <v>0</v>
      </c>
      <c r="K70" s="13">
        <f t="shared" si="17"/>
        <v>0</v>
      </c>
      <c r="L70" s="43">
        <f t="shared" si="36"/>
        <v>0</v>
      </c>
      <c r="M70" s="43">
        <f t="shared" si="37"/>
        <v>0</v>
      </c>
      <c r="N70" s="43">
        <f t="shared" si="38"/>
        <v>0</v>
      </c>
      <c r="O70" s="43">
        <f t="shared" si="39"/>
        <v>0</v>
      </c>
      <c r="P70" s="43">
        <f t="shared" si="19"/>
        <v>0</v>
      </c>
      <c r="Q70" s="43">
        <f t="shared" si="20"/>
        <v>0</v>
      </c>
      <c r="R70" s="43">
        <f t="shared" si="23"/>
        <v>0</v>
      </c>
      <c r="S70" s="43">
        <f t="shared" si="24"/>
        <v>0</v>
      </c>
      <c r="T70" s="43">
        <f t="shared" si="25"/>
        <v>0</v>
      </c>
      <c r="U70" s="43">
        <f t="shared" si="26"/>
        <v>0</v>
      </c>
    </row>
    <row r="71" spans="1:21" x14ac:dyDescent="0.2">
      <c r="A71" s="37">
        <v>65</v>
      </c>
      <c r="B71" s="7" t="s">
        <v>51</v>
      </c>
      <c r="C71" s="37"/>
      <c r="D71" s="37"/>
      <c r="E71" s="37"/>
      <c r="F71" s="37"/>
      <c r="G71" s="43">
        <v>0</v>
      </c>
      <c r="H71" s="13">
        <f t="shared" si="14"/>
        <v>0</v>
      </c>
      <c r="I71" s="13">
        <f t="shared" si="15"/>
        <v>0</v>
      </c>
      <c r="J71" s="13">
        <f t="shared" si="16"/>
        <v>0</v>
      </c>
      <c r="K71" s="13">
        <f t="shared" si="17"/>
        <v>0</v>
      </c>
      <c r="L71" s="43">
        <f t="shared" si="36"/>
        <v>0</v>
      </c>
      <c r="M71" s="43">
        <f t="shared" si="37"/>
        <v>0</v>
      </c>
      <c r="N71" s="43">
        <f t="shared" si="38"/>
        <v>0</v>
      </c>
      <c r="O71" s="43">
        <f t="shared" si="39"/>
        <v>0</v>
      </c>
      <c r="P71" s="43">
        <f t="shared" si="19"/>
        <v>0</v>
      </c>
      <c r="Q71" s="43">
        <f t="shared" si="20"/>
        <v>0</v>
      </c>
      <c r="R71" s="43">
        <f t="shared" ref="R71:R79" si="40">H71-M71</f>
        <v>0</v>
      </c>
      <c r="S71" s="43">
        <f t="shared" ref="S71:S79" si="41">I71-N71</f>
        <v>0</v>
      </c>
      <c r="T71" s="43">
        <f t="shared" ref="T71:T79" si="42">J71-O71</f>
        <v>0</v>
      </c>
      <c r="U71" s="43">
        <f t="shared" ref="U71:U79" si="43">K71-P71</f>
        <v>0</v>
      </c>
    </row>
    <row r="72" spans="1:21" x14ac:dyDescent="0.2">
      <c r="A72" s="37">
        <v>66</v>
      </c>
      <c r="B72" s="7" t="s">
        <v>50</v>
      </c>
      <c r="C72" s="37"/>
      <c r="D72" s="37"/>
      <c r="E72" s="37"/>
      <c r="F72" s="37"/>
      <c r="G72" s="43">
        <v>0</v>
      </c>
      <c r="H72" s="13">
        <f t="shared" ref="H72:H80" si="44">ROUND(G72/4,)</f>
        <v>0</v>
      </c>
      <c r="I72" s="13">
        <f t="shared" ref="I72:I80" si="45">H72</f>
        <v>0</v>
      </c>
      <c r="J72" s="13">
        <f t="shared" ref="J72:J80" si="46">H72</f>
        <v>0</v>
      </c>
      <c r="K72" s="13">
        <f t="shared" ref="K72:K80" si="47">G72-H72-I72-J72</f>
        <v>0</v>
      </c>
      <c r="L72" s="43">
        <f t="shared" si="36"/>
        <v>0</v>
      </c>
      <c r="M72" s="43">
        <f t="shared" si="37"/>
        <v>0</v>
      </c>
      <c r="N72" s="43">
        <f t="shared" si="38"/>
        <v>0</v>
      </c>
      <c r="O72" s="43">
        <f t="shared" si="39"/>
        <v>0</v>
      </c>
      <c r="P72" s="43">
        <f t="shared" ref="P72:P80" si="48">L72-M72-N72-O72</f>
        <v>0</v>
      </c>
      <c r="Q72" s="43">
        <f t="shared" ref="Q72:Q79" si="49">R72+S72+T72+U72</f>
        <v>0</v>
      </c>
      <c r="R72" s="43">
        <f t="shared" si="40"/>
        <v>0</v>
      </c>
      <c r="S72" s="43">
        <f t="shared" si="41"/>
        <v>0</v>
      </c>
      <c r="T72" s="43">
        <f t="shared" si="42"/>
        <v>0</v>
      </c>
      <c r="U72" s="43">
        <f t="shared" si="43"/>
        <v>0</v>
      </c>
    </row>
    <row r="73" spans="1:21" x14ac:dyDescent="0.2">
      <c r="A73" s="37">
        <v>67</v>
      </c>
      <c r="B73" s="7" t="s">
        <v>135</v>
      </c>
      <c r="C73" s="37"/>
      <c r="D73" s="37"/>
      <c r="E73" s="37"/>
      <c r="F73" s="37"/>
      <c r="G73" s="43">
        <v>0</v>
      </c>
      <c r="H73" s="13">
        <f t="shared" si="44"/>
        <v>0</v>
      </c>
      <c r="I73" s="13">
        <f t="shared" si="45"/>
        <v>0</v>
      </c>
      <c r="J73" s="13">
        <f t="shared" si="46"/>
        <v>0</v>
      </c>
      <c r="K73" s="13">
        <f t="shared" si="47"/>
        <v>0</v>
      </c>
      <c r="L73" s="43">
        <f t="shared" si="36"/>
        <v>0</v>
      </c>
      <c r="M73" s="43">
        <f t="shared" si="37"/>
        <v>0</v>
      </c>
      <c r="N73" s="43">
        <f t="shared" si="38"/>
        <v>0</v>
      </c>
      <c r="O73" s="43">
        <f t="shared" si="39"/>
        <v>0</v>
      </c>
      <c r="P73" s="43">
        <f t="shared" si="48"/>
        <v>0</v>
      </c>
      <c r="Q73" s="43">
        <f t="shared" si="49"/>
        <v>0</v>
      </c>
      <c r="R73" s="43">
        <f t="shared" si="40"/>
        <v>0</v>
      </c>
      <c r="S73" s="43">
        <f t="shared" si="41"/>
        <v>0</v>
      </c>
      <c r="T73" s="43">
        <f t="shared" si="42"/>
        <v>0</v>
      </c>
      <c r="U73" s="43">
        <f t="shared" si="43"/>
        <v>0</v>
      </c>
    </row>
    <row r="74" spans="1:21" x14ac:dyDescent="0.2">
      <c r="A74" s="37">
        <v>68</v>
      </c>
      <c r="B74" s="7" t="s">
        <v>64</v>
      </c>
      <c r="C74" s="37"/>
      <c r="D74" s="37"/>
      <c r="E74" s="37"/>
      <c r="F74" s="37"/>
      <c r="G74" s="43">
        <v>0</v>
      </c>
      <c r="H74" s="13">
        <f t="shared" si="44"/>
        <v>0</v>
      </c>
      <c r="I74" s="13">
        <f t="shared" si="45"/>
        <v>0</v>
      </c>
      <c r="J74" s="13">
        <f t="shared" si="46"/>
        <v>0</v>
      </c>
      <c r="K74" s="13">
        <f t="shared" si="47"/>
        <v>0</v>
      </c>
      <c r="L74" s="43">
        <f t="shared" si="36"/>
        <v>0</v>
      </c>
      <c r="M74" s="43">
        <f t="shared" si="37"/>
        <v>0</v>
      </c>
      <c r="N74" s="43">
        <f t="shared" si="38"/>
        <v>0</v>
      </c>
      <c r="O74" s="43">
        <f t="shared" si="39"/>
        <v>0</v>
      </c>
      <c r="P74" s="43">
        <f t="shared" si="48"/>
        <v>0</v>
      </c>
      <c r="Q74" s="43">
        <f t="shared" si="49"/>
        <v>0</v>
      </c>
      <c r="R74" s="43">
        <f t="shared" si="40"/>
        <v>0</v>
      </c>
      <c r="S74" s="43">
        <f t="shared" si="41"/>
        <v>0</v>
      </c>
      <c r="T74" s="43">
        <f t="shared" si="42"/>
        <v>0</v>
      </c>
      <c r="U74" s="43">
        <f t="shared" si="43"/>
        <v>0</v>
      </c>
    </row>
    <row r="75" spans="1:21" x14ac:dyDescent="0.2">
      <c r="A75" s="37">
        <v>69</v>
      </c>
      <c r="B75" s="7" t="s">
        <v>136</v>
      </c>
      <c r="C75" s="37"/>
      <c r="D75" s="37"/>
      <c r="E75" s="37"/>
      <c r="F75" s="37"/>
      <c r="G75" s="43">
        <v>0</v>
      </c>
      <c r="H75" s="13">
        <f t="shared" si="44"/>
        <v>0</v>
      </c>
      <c r="I75" s="13">
        <f t="shared" si="45"/>
        <v>0</v>
      </c>
      <c r="J75" s="13">
        <f t="shared" si="46"/>
        <v>0</v>
      </c>
      <c r="K75" s="13">
        <f t="shared" si="47"/>
        <v>0</v>
      </c>
      <c r="L75" s="43">
        <f t="shared" si="36"/>
        <v>0</v>
      </c>
      <c r="M75" s="43">
        <f t="shared" si="37"/>
        <v>0</v>
      </c>
      <c r="N75" s="43">
        <f t="shared" si="38"/>
        <v>0</v>
      </c>
      <c r="O75" s="43">
        <f t="shared" si="39"/>
        <v>0</v>
      </c>
      <c r="P75" s="43">
        <f t="shared" si="48"/>
        <v>0</v>
      </c>
      <c r="Q75" s="43">
        <f t="shared" si="49"/>
        <v>0</v>
      </c>
      <c r="R75" s="43">
        <f t="shared" si="40"/>
        <v>0</v>
      </c>
      <c r="S75" s="43">
        <f t="shared" si="41"/>
        <v>0</v>
      </c>
      <c r="T75" s="43">
        <f t="shared" si="42"/>
        <v>0</v>
      </c>
      <c r="U75" s="43">
        <f t="shared" si="43"/>
        <v>0</v>
      </c>
    </row>
    <row r="76" spans="1:21" ht="45" x14ac:dyDescent="0.2">
      <c r="A76" s="37">
        <v>70</v>
      </c>
      <c r="B76" s="7" t="s">
        <v>137</v>
      </c>
      <c r="C76" s="37"/>
      <c r="D76" s="37"/>
      <c r="E76" s="37"/>
      <c r="F76" s="37"/>
      <c r="G76" s="43">
        <v>0</v>
      </c>
      <c r="H76" s="13">
        <f t="shared" si="44"/>
        <v>0</v>
      </c>
      <c r="I76" s="13">
        <f t="shared" si="45"/>
        <v>0</v>
      </c>
      <c r="J76" s="13">
        <f t="shared" si="46"/>
        <v>0</v>
      </c>
      <c r="K76" s="13">
        <f t="shared" si="47"/>
        <v>0</v>
      </c>
      <c r="L76" s="43">
        <f t="shared" si="36"/>
        <v>0</v>
      </c>
      <c r="M76" s="43">
        <f t="shared" si="37"/>
        <v>0</v>
      </c>
      <c r="N76" s="43">
        <f t="shared" si="38"/>
        <v>0</v>
      </c>
      <c r="O76" s="43">
        <f t="shared" si="39"/>
        <v>0</v>
      </c>
      <c r="P76" s="43">
        <f t="shared" si="48"/>
        <v>0</v>
      </c>
      <c r="Q76" s="43">
        <f t="shared" si="49"/>
        <v>0</v>
      </c>
      <c r="R76" s="43">
        <f t="shared" si="40"/>
        <v>0</v>
      </c>
      <c r="S76" s="43">
        <f t="shared" si="41"/>
        <v>0</v>
      </c>
      <c r="T76" s="43">
        <f t="shared" si="42"/>
        <v>0</v>
      </c>
      <c r="U76" s="43">
        <f t="shared" si="43"/>
        <v>0</v>
      </c>
    </row>
    <row r="77" spans="1:21" x14ac:dyDescent="0.2">
      <c r="A77" s="37">
        <v>71</v>
      </c>
      <c r="B77" s="7" t="s">
        <v>138</v>
      </c>
      <c r="C77" s="37"/>
      <c r="D77" s="37"/>
      <c r="E77" s="37"/>
      <c r="F77" s="37"/>
      <c r="G77" s="43">
        <v>0</v>
      </c>
      <c r="H77" s="13">
        <f t="shared" si="44"/>
        <v>0</v>
      </c>
      <c r="I77" s="13">
        <f t="shared" si="45"/>
        <v>0</v>
      </c>
      <c r="J77" s="13">
        <f t="shared" si="46"/>
        <v>0</v>
      </c>
      <c r="K77" s="13">
        <f t="shared" si="47"/>
        <v>0</v>
      </c>
      <c r="L77" s="43">
        <f t="shared" si="36"/>
        <v>0</v>
      </c>
      <c r="M77" s="43">
        <f t="shared" si="37"/>
        <v>0</v>
      </c>
      <c r="N77" s="43">
        <f t="shared" si="38"/>
        <v>0</v>
      </c>
      <c r="O77" s="43">
        <f t="shared" si="39"/>
        <v>0</v>
      </c>
      <c r="P77" s="43">
        <f t="shared" si="48"/>
        <v>0</v>
      </c>
      <c r="Q77" s="43">
        <f t="shared" si="49"/>
        <v>0</v>
      </c>
      <c r="R77" s="43">
        <f t="shared" si="40"/>
        <v>0</v>
      </c>
      <c r="S77" s="43">
        <f t="shared" si="41"/>
        <v>0</v>
      </c>
      <c r="T77" s="43">
        <f t="shared" si="42"/>
        <v>0</v>
      </c>
      <c r="U77" s="43">
        <f t="shared" si="43"/>
        <v>0</v>
      </c>
    </row>
    <row r="78" spans="1:21" x14ac:dyDescent="0.2">
      <c r="A78" s="37">
        <v>72</v>
      </c>
      <c r="B78" s="3" t="s">
        <v>139</v>
      </c>
      <c r="C78" s="37"/>
      <c r="D78" s="37"/>
      <c r="E78" s="37"/>
      <c r="F78" s="37"/>
      <c r="G78" s="43">
        <v>0</v>
      </c>
      <c r="H78" s="13">
        <f t="shared" si="44"/>
        <v>0</v>
      </c>
      <c r="I78" s="13">
        <f t="shared" si="45"/>
        <v>0</v>
      </c>
      <c r="J78" s="13">
        <f t="shared" si="46"/>
        <v>0</v>
      </c>
      <c r="K78" s="13">
        <f t="shared" si="47"/>
        <v>0</v>
      </c>
      <c r="L78" s="43">
        <f t="shared" si="36"/>
        <v>0</v>
      </c>
      <c r="M78" s="43">
        <f t="shared" si="37"/>
        <v>0</v>
      </c>
      <c r="N78" s="43">
        <f t="shared" si="38"/>
        <v>0</v>
      </c>
      <c r="O78" s="43">
        <f t="shared" si="39"/>
        <v>0</v>
      </c>
      <c r="P78" s="43">
        <f t="shared" si="48"/>
        <v>0</v>
      </c>
      <c r="Q78" s="43">
        <f t="shared" si="49"/>
        <v>0</v>
      </c>
      <c r="R78" s="43">
        <f t="shared" si="40"/>
        <v>0</v>
      </c>
      <c r="S78" s="43">
        <f t="shared" si="41"/>
        <v>0</v>
      </c>
      <c r="T78" s="43">
        <f t="shared" si="42"/>
        <v>0</v>
      </c>
      <c r="U78" s="43">
        <f t="shared" si="43"/>
        <v>0</v>
      </c>
    </row>
    <row r="79" spans="1:21" x14ac:dyDescent="0.2">
      <c r="A79" s="37">
        <v>73</v>
      </c>
      <c r="B79" s="7" t="s">
        <v>47</v>
      </c>
      <c r="C79" s="37"/>
      <c r="D79" s="37"/>
      <c r="E79" s="37"/>
      <c r="F79" s="37"/>
      <c r="G79" s="43">
        <v>0</v>
      </c>
      <c r="H79" s="13">
        <f t="shared" si="44"/>
        <v>0</v>
      </c>
      <c r="I79" s="13">
        <f t="shared" si="45"/>
        <v>0</v>
      </c>
      <c r="J79" s="13">
        <f t="shared" si="46"/>
        <v>0</v>
      </c>
      <c r="K79" s="13">
        <f t="shared" si="47"/>
        <v>0</v>
      </c>
      <c r="L79" s="43">
        <f t="shared" si="36"/>
        <v>0</v>
      </c>
      <c r="M79" s="43">
        <f t="shared" si="37"/>
        <v>0</v>
      </c>
      <c r="N79" s="43">
        <f t="shared" si="38"/>
        <v>0</v>
      </c>
      <c r="O79" s="43">
        <f t="shared" si="39"/>
        <v>0</v>
      </c>
      <c r="P79" s="43">
        <f t="shared" si="48"/>
        <v>0</v>
      </c>
      <c r="Q79" s="43">
        <f t="shared" si="49"/>
        <v>0</v>
      </c>
      <c r="R79" s="43">
        <f t="shared" si="40"/>
        <v>0</v>
      </c>
      <c r="S79" s="43">
        <f t="shared" si="41"/>
        <v>0</v>
      </c>
      <c r="T79" s="43">
        <f t="shared" si="42"/>
        <v>0</v>
      </c>
      <c r="U79" s="43">
        <f t="shared" si="43"/>
        <v>0</v>
      </c>
    </row>
    <row r="80" spans="1:21" ht="28.5" x14ac:dyDescent="0.2">
      <c r="A80" s="37">
        <v>74</v>
      </c>
      <c r="B80" s="61" t="s">
        <v>142</v>
      </c>
      <c r="C80" s="37"/>
      <c r="D80" s="37"/>
      <c r="E80" s="37"/>
      <c r="F80" s="37"/>
      <c r="G80" s="43">
        <v>1767</v>
      </c>
      <c r="H80" s="13">
        <f t="shared" si="44"/>
        <v>442</v>
      </c>
      <c r="I80" s="13">
        <f t="shared" si="45"/>
        <v>442</v>
      </c>
      <c r="J80" s="13">
        <f t="shared" si="46"/>
        <v>442</v>
      </c>
      <c r="K80" s="13">
        <f t="shared" si="47"/>
        <v>441</v>
      </c>
      <c r="L80" s="43">
        <f t="shared" si="36"/>
        <v>0</v>
      </c>
      <c r="M80" s="43">
        <f t="shared" si="37"/>
        <v>0</v>
      </c>
      <c r="N80" s="43">
        <f t="shared" si="38"/>
        <v>0</v>
      </c>
      <c r="O80" s="43">
        <f t="shared" si="39"/>
        <v>0</v>
      </c>
      <c r="P80" s="43">
        <f t="shared" si="48"/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</row>
    <row r="81" spans="1:21" s="56" customFormat="1" ht="15.75" x14ac:dyDescent="0.25">
      <c r="A81" s="40"/>
      <c r="B81" s="41" t="s">
        <v>75</v>
      </c>
      <c r="C81" s="37">
        <f>SUM(C7:C80)</f>
        <v>4595535</v>
      </c>
      <c r="D81" s="37">
        <f>SUM(D7:D80)</f>
        <v>3925238</v>
      </c>
      <c r="E81" s="37">
        <f t="shared" ref="E81" si="50">C81/(C81+D81)</f>
        <v>0.5393331098011882</v>
      </c>
      <c r="F81" s="37">
        <f t="shared" ref="F81" si="51">1-E81</f>
        <v>0.4606668901988118</v>
      </c>
      <c r="G81" s="59">
        <f t="shared" ref="G81:U81" si="52">SUM(G7:G80)</f>
        <v>130736</v>
      </c>
      <c r="H81" s="59">
        <f t="shared" si="52"/>
        <v>32689</v>
      </c>
      <c r="I81" s="55">
        <f t="shared" si="52"/>
        <v>32689</v>
      </c>
      <c r="J81" s="55">
        <f t="shared" si="52"/>
        <v>32689</v>
      </c>
      <c r="K81" s="55">
        <f t="shared" si="52"/>
        <v>32669</v>
      </c>
      <c r="L81" s="55">
        <f t="shared" si="52"/>
        <v>62754</v>
      </c>
      <c r="M81" s="55">
        <f t="shared" si="52"/>
        <v>15693</v>
      </c>
      <c r="N81" s="55">
        <f t="shared" si="52"/>
        <v>15693</v>
      </c>
      <c r="O81" s="55">
        <f t="shared" si="52"/>
        <v>15693</v>
      </c>
      <c r="P81" s="55">
        <f t="shared" si="52"/>
        <v>15675</v>
      </c>
      <c r="Q81" s="55">
        <f t="shared" si="52"/>
        <v>66215</v>
      </c>
      <c r="R81" s="55">
        <f t="shared" si="52"/>
        <v>16554</v>
      </c>
      <c r="S81" s="55">
        <f t="shared" si="52"/>
        <v>16554</v>
      </c>
      <c r="T81" s="55">
        <f t="shared" si="52"/>
        <v>16554</v>
      </c>
      <c r="U81" s="55">
        <f t="shared" si="52"/>
        <v>16553</v>
      </c>
    </row>
    <row r="82" spans="1:21" x14ac:dyDescent="0.2">
      <c r="G82" s="57"/>
      <c r="L82" s="57"/>
      <c r="Q82" s="57"/>
    </row>
    <row r="83" spans="1:21" x14ac:dyDescent="0.2">
      <c r="A83" s="60"/>
      <c r="B83" s="58"/>
      <c r="C83" s="58"/>
      <c r="D83" s="58"/>
      <c r="E83" s="58"/>
      <c r="F83" s="58"/>
      <c r="G83" s="57"/>
      <c r="L83" s="57"/>
      <c r="Q83" s="57"/>
    </row>
  </sheetData>
  <autoFilter ref="A6:K6">
    <sortState ref="A9:H85">
      <sortCondition ref="A6"/>
    </sortState>
  </autoFilter>
  <mergeCells count="17">
    <mergeCell ref="B4:B6"/>
    <mergeCell ref="A4:A6"/>
    <mergeCell ref="C5:D5"/>
    <mergeCell ref="E5:F5"/>
    <mergeCell ref="C4:F4"/>
    <mergeCell ref="M5:P5"/>
    <mergeCell ref="Q5:Q6"/>
    <mergeCell ref="R5:U5"/>
    <mergeCell ref="G4:G6"/>
    <mergeCell ref="L4:P4"/>
    <mergeCell ref="Q4:U4"/>
    <mergeCell ref="L5:L6"/>
    <mergeCell ref="H5:H6"/>
    <mergeCell ref="I5:I6"/>
    <mergeCell ref="J5:J6"/>
    <mergeCell ref="H4:K4"/>
    <mergeCell ref="K5:K6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workbookViewId="0">
      <pane xSplit="2" ySplit="6" topLeftCell="G70" activePane="bottomRight" state="frozen"/>
      <selection pane="topRight" activeCell="C1" sqref="C1"/>
      <selection pane="bottomLeft" activeCell="A7" sqref="A7"/>
      <selection pane="bottomRight" activeCell="G79" sqref="G56:G79"/>
    </sheetView>
  </sheetViews>
  <sheetFormatPr defaultRowHeight="15" x14ac:dyDescent="0.2"/>
  <cols>
    <col min="1" max="1" width="9.140625" style="1"/>
    <col min="2" max="2" width="51.140625" style="5" customWidth="1"/>
    <col min="3" max="6" width="13.85546875" style="42" hidden="1" customWidth="1"/>
    <col min="7" max="7" width="19" style="9" customWidth="1"/>
    <col min="8" max="11" width="13.5703125" style="10" customWidth="1"/>
    <col min="12" max="12" width="13.5703125" style="9" customWidth="1"/>
    <col min="13" max="16" width="13.5703125" style="10" customWidth="1"/>
    <col min="17" max="17" width="13.5703125" style="9" customWidth="1"/>
    <col min="18" max="21" width="13.5703125" style="10" customWidth="1"/>
    <col min="22" max="16384" width="9.140625" style="1"/>
  </cols>
  <sheetData>
    <row r="1" spans="1:22" x14ac:dyDescent="0.2">
      <c r="K1" s="11"/>
      <c r="P1" s="11"/>
      <c r="U1" s="11" t="s">
        <v>80</v>
      </c>
    </row>
    <row r="3" spans="1:22" ht="15.75" x14ac:dyDescent="0.25">
      <c r="A3" s="1" t="s">
        <v>164</v>
      </c>
      <c r="B3" s="20"/>
      <c r="C3" s="39"/>
      <c r="D3" s="39"/>
      <c r="E3" s="39"/>
      <c r="F3" s="39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32.25" customHeight="1" x14ac:dyDescent="0.2">
      <c r="A4" s="180" t="s">
        <v>0</v>
      </c>
      <c r="B4" s="122" t="s">
        <v>1</v>
      </c>
      <c r="C4" s="127" t="s">
        <v>113</v>
      </c>
      <c r="D4" s="128"/>
      <c r="E4" s="128"/>
      <c r="F4" s="129"/>
      <c r="G4" s="178" t="s">
        <v>116</v>
      </c>
      <c r="H4" s="175" t="s">
        <v>106</v>
      </c>
      <c r="I4" s="176"/>
      <c r="J4" s="176"/>
      <c r="K4" s="176"/>
      <c r="L4" s="113" t="s">
        <v>114</v>
      </c>
      <c r="M4" s="113"/>
      <c r="N4" s="113"/>
      <c r="O4" s="113"/>
      <c r="P4" s="113"/>
      <c r="Q4" s="172" t="s">
        <v>115</v>
      </c>
      <c r="R4" s="173"/>
      <c r="S4" s="173"/>
      <c r="T4" s="173"/>
      <c r="U4" s="174"/>
    </row>
    <row r="5" spans="1:22" s="2" customFormat="1" ht="42" customHeight="1" x14ac:dyDescent="0.2">
      <c r="A5" s="180"/>
      <c r="B5" s="122"/>
      <c r="C5" s="114" t="s">
        <v>109</v>
      </c>
      <c r="D5" s="114"/>
      <c r="E5" s="132" t="s">
        <v>130</v>
      </c>
      <c r="F5" s="133"/>
      <c r="G5" s="181"/>
      <c r="H5" s="182" t="s">
        <v>66</v>
      </c>
      <c r="I5" s="182" t="s">
        <v>67</v>
      </c>
      <c r="J5" s="182" t="s">
        <v>68</v>
      </c>
      <c r="K5" s="182" t="s">
        <v>69</v>
      </c>
      <c r="L5" s="118" t="s">
        <v>74</v>
      </c>
      <c r="M5" s="175" t="s">
        <v>65</v>
      </c>
      <c r="N5" s="176"/>
      <c r="O5" s="176"/>
      <c r="P5" s="177"/>
      <c r="Q5" s="178" t="s">
        <v>74</v>
      </c>
      <c r="R5" s="175" t="s">
        <v>65</v>
      </c>
      <c r="S5" s="176"/>
      <c r="T5" s="176"/>
      <c r="U5" s="177"/>
    </row>
    <row r="6" spans="1:22" s="6" customFormat="1" x14ac:dyDescent="0.2">
      <c r="A6" s="180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79"/>
      <c r="H6" s="183"/>
      <c r="I6" s="183"/>
      <c r="J6" s="183"/>
      <c r="K6" s="184"/>
      <c r="L6" s="120"/>
      <c r="M6" s="12" t="s">
        <v>66</v>
      </c>
      <c r="N6" s="12" t="s">
        <v>67</v>
      </c>
      <c r="O6" s="12" t="s">
        <v>68</v>
      </c>
      <c r="P6" s="12" t="s">
        <v>69</v>
      </c>
      <c r="Q6" s="179"/>
      <c r="R6" s="12" t="s">
        <v>66</v>
      </c>
      <c r="S6" s="12" t="s">
        <v>67</v>
      </c>
      <c r="T6" s="12" t="s">
        <v>68</v>
      </c>
      <c r="U6" s="12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37" si="0">C7/(C7+D7)</f>
        <v>2.6463225652640362E-2</v>
      </c>
      <c r="F7" s="37">
        <f t="shared" ref="F7:F37" si="1">1-E7</f>
        <v>0.97353677434735963</v>
      </c>
      <c r="G7" s="13">
        <v>0</v>
      </c>
      <c r="H7" s="13">
        <f t="shared" ref="H7:H70" si="2">ROUND(G7/4,)</f>
        <v>0</v>
      </c>
      <c r="I7" s="13">
        <f t="shared" ref="I7:I70" si="3">H7</f>
        <v>0</v>
      </c>
      <c r="J7" s="13">
        <f t="shared" ref="J7:J70" si="4">H7</f>
        <v>0</v>
      </c>
      <c r="K7" s="13">
        <f t="shared" ref="K7:K70" si="5">G7-H7-I7-J7</f>
        <v>0</v>
      </c>
      <c r="L7" s="13">
        <f t="shared" ref="L7:L38" si="6">ROUND(G7*E7,0)</f>
        <v>0</v>
      </c>
      <c r="M7" s="43">
        <f t="shared" ref="M7:M37" si="7">ROUND(H7*E7,0)</f>
        <v>0</v>
      </c>
      <c r="N7" s="43">
        <f t="shared" ref="N7:N37" si="8">ROUND(I7*E7,0)</f>
        <v>0</v>
      </c>
      <c r="O7" s="43">
        <f t="shared" ref="O7:O37" si="9">ROUND(J7*E7,0)</f>
        <v>0</v>
      </c>
      <c r="P7" s="43">
        <f t="shared" ref="P7:P70" si="10">L7-M7-N7-O7</f>
        <v>0</v>
      </c>
      <c r="Q7" s="13">
        <f>R7+S7+T7+U7</f>
        <v>0</v>
      </c>
      <c r="R7" s="43">
        <f t="shared" ref="R7:R38" si="11">H7-M7</f>
        <v>0</v>
      </c>
      <c r="S7" s="43">
        <f t="shared" ref="S7:S38" si="12">I7-N7</f>
        <v>0</v>
      </c>
      <c r="T7" s="43">
        <f t="shared" ref="T7:T38" si="13">J7-O7</f>
        <v>0</v>
      </c>
      <c r="U7" s="43">
        <f t="shared" ref="U7:U38" si="14">K7-P7</f>
        <v>0</v>
      </c>
      <c r="V7" s="10"/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13">
        <v>0</v>
      </c>
      <c r="H8" s="13">
        <f t="shared" si="2"/>
        <v>0</v>
      </c>
      <c r="I8" s="13">
        <f t="shared" si="3"/>
        <v>0</v>
      </c>
      <c r="J8" s="13">
        <f t="shared" si="4"/>
        <v>0</v>
      </c>
      <c r="K8" s="13">
        <f t="shared" si="5"/>
        <v>0</v>
      </c>
      <c r="L8" s="13">
        <f t="shared" si="6"/>
        <v>0</v>
      </c>
      <c r="M8" s="43">
        <f t="shared" si="7"/>
        <v>0</v>
      </c>
      <c r="N8" s="43">
        <f t="shared" si="8"/>
        <v>0</v>
      </c>
      <c r="O8" s="43">
        <f t="shared" si="9"/>
        <v>0</v>
      </c>
      <c r="P8" s="43">
        <f t="shared" si="10"/>
        <v>0</v>
      </c>
      <c r="Q8" s="13">
        <f t="shared" ref="Q8:Q71" si="15">R8+S8+T8+U8</f>
        <v>0</v>
      </c>
      <c r="R8" s="43">
        <f t="shared" si="11"/>
        <v>0</v>
      </c>
      <c r="S8" s="43">
        <f t="shared" si="12"/>
        <v>0</v>
      </c>
      <c r="T8" s="43">
        <f t="shared" si="13"/>
        <v>0</v>
      </c>
      <c r="U8" s="43">
        <f t="shared" si="14"/>
        <v>0</v>
      </c>
      <c r="V8" s="10"/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13">
        <v>0</v>
      </c>
      <c r="H9" s="13">
        <f t="shared" si="2"/>
        <v>0</v>
      </c>
      <c r="I9" s="13">
        <f t="shared" si="3"/>
        <v>0</v>
      </c>
      <c r="J9" s="13">
        <f t="shared" si="4"/>
        <v>0</v>
      </c>
      <c r="K9" s="13">
        <f t="shared" si="5"/>
        <v>0</v>
      </c>
      <c r="L9" s="13">
        <f t="shared" si="6"/>
        <v>0</v>
      </c>
      <c r="M9" s="43">
        <f t="shared" si="7"/>
        <v>0</v>
      </c>
      <c r="N9" s="43">
        <f t="shared" si="8"/>
        <v>0</v>
      </c>
      <c r="O9" s="43">
        <f t="shared" si="9"/>
        <v>0</v>
      </c>
      <c r="P9" s="43">
        <f t="shared" si="10"/>
        <v>0</v>
      </c>
      <c r="Q9" s="13">
        <f t="shared" si="15"/>
        <v>0</v>
      </c>
      <c r="R9" s="43">
        <f t="shared" si="11"/>
        <v>0</v>
      </c>
      <c r="S9" s="43">
        <f t="shared" si="12"/>
        <v>0</v>
      </c>
      <c r="T9" s="43">
        <f t="shared" si="13"/>
        <v>0</v>
      </c>
      <c r="U9" s="43">
        <f t="shared" si="14"/>
        <v>0</v>
      </c>
      <c r="V9" s="10"/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13">
        <v>0</v>
      </c>
      <c r="H10" s="13">
        <f t="shared" si="2"/>
        <v>0</v>
      </c>
      <c r="I10" s="13">
        <f t="shared" si="3"/>
        <v>0</v>
      </c>
      <c r="J10" s="13">
        <f t="shared" si="4"/>
        <v>0</v>
      </c>
      <c r="K10" s="13">
        <f t="shared" si="5"/>
        <v>0</v>
      </c>
      <c r="L10" s="13">
        <f t="shared" si="6"/>
        <v>0</v>
      </c>
      <c r="M10" s="43">
        <f t="shared" si="7"/>
        <v>0</v>
      </c>
      <c r="N10" s="43">
        <f t="shared" si="8"/>
        <v>0</v>
      </c>
      <c r="O10" s="43">
        <f t="shared" si="9"/>
        <v>0</v>
      </c>
      <c r="P10" s="43">
        <f t="shared" si="10"/>
        <v>0</v>
      </c>
      <c r="Q10" s="13">
        <f t="shared" si="15"/>
        <v>0</v>
      </c>
      <c r="R10" s="43">
        <f t="shared" si="11"/>
        <v>0</v>
      </c>
      <c r="S10" s="43">
        <f t="shared" si="12"/>
        <v>0</v>
      </c>
      <c r="T10" s="43">
        <f t="shared" si="13"/>
        <v>0</v>
      </c>
      <c r="U10" s="43">
        <f t="shared" si="14"/>
        <v>0</v>
      </c>
      <c r="V10" s="10"/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13">
        <v>0</v>
      </c>
      <c r="H11" s="13">
        <f t="shared" si="2"/>
        <v>0</v>
      </c>
      <c r="I11" s="13">
        <f t="shared" si="3"/>
        <v>0</v>
      </c>
      <c r="J11" s="13">
        <f t="shared" si="4"/>
        <v>0</v>
      </c>
      <c r="K11" s="13">
        <f t="shared" si="5"/>
        <v>0</v>
      </c>
      <c r="L11" s="13">
        <f t="shared" si="6"/>
        <v>0</v>
      </c>
      <c r="M11" s="43">
        <f t="shared" si="7"/>
        <v>0</v>
      </c>
      <c r="N11" s="43">
        <f t="shared" si="8"/>
        <v>0</v>
      </c>
      <c r="O11" s="43">
        <f t="shared" si="9"/>
        <v>0</v>
      </c>
      <c r="P11" s="43">
        <f t="shared" si="10"/>
        <v>0</v>
      </c>
      <c r="Q11" s="13">
        <f t="shared" si="15"/>
        <v>0</v>
      </c>
      <c r="R11" s="43">
        <f t="shared" si="11"/>
        <v>0</v>
      </c>
      <c r="S11" s="43">
        <f t="shared" si="12"/>
        <v>0</v>
      </c>
      <c r="T11" s="43">
        <f t="shared" si="13"/>
        <v>0</v>
      </c>
      <c r="U11" s="43">
        <f t="shared" si="14"/>
        <v>0</v>
      </c>
      <c r="V11" s="10"/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13">
        <v>0</v>
      </c>
      <c r="H12" s="13">
        <f t="shared" si="2"/>
        <v>0</v>
      </c>
      <c r="I12" s="13">
        <f t="shared" si="3"/>
        <v>0</v>
      </c>
      <c r="J12" s="13">
        <f t="shared" si="4"/>
        <v>0</v>
      </c>
      <c r="K12" s="13">
        <f t="shared" si="5"/>
        <v>0</v>
      </c>
      <c r="L12" s="13">
        <f t="shared" si="6"/>
        <v>0</v>
      </c>
      <c r="M12" s="43">
        <f t="shared" si="7"/>
        <v>0</v>
      </c>
      <c r="N12" s="43">
        <f t="shared" si="8"/>
        <v>0</v>
      </c>
      <c r="O12" s="43">
        <f t="shared" si="9"/>
        <v>0</v>
      </c>
      <c r="P12" s="43">
        <f t="shared" si="10"/>
        <v>0</v>
      </c>
      <c r="Q12" s="13">
        <f t="shared" si="15"/>
        <v>0</v>
      </c>
      <c r="R12" s="43">
        <f t="shared" si="11"/>
        <v>0</v>
      </c>
      <c r="S12" s="43">
        <f t="shared" si="12"/>
        <v>0</v>
      </c>
      <c r="T12" s="43">
        <f t="shared" si="13"/>
        <v>0</v>
      </c>
      <c r="U12" s="43">
        <f t="shared" si="14"/>
        <v>0</v>
      </c>
      <c r="V12" s="10"/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13">
        <v>0</v>
      </c>
      <c r="H13" s="13">
        <f t="shared" si="2"/>
        <v>0</v>
      </c>
      <c r="I13" s="13">
        <f t="shared" si="3"/>
        <v>0</v>
      </c>
      <c r="J13" s="13">
        <f t="shared" si="4"/>
        <v>0</v>
      </c>
      <c r="K13" s="13">
        <f t="shared" si="5"/>
        <v>0</v>
      </c>
      <c r="L13" s="13">
        <f t="shared" si="6"/>
        <v>0</v>
      </c>
      <c r="M13" s="43">
        <f t="shared" si="7"/>
        <v>0</v>
      </c>
      <c r="N13" s="43">
        <f t="shared" si="8"/>
        <v>0</v>
      </c>
      <c r="O13" s="43">
        <f t="shared" si="9"/>
        <v>0</v>
      </c>
      <c r="P13" s="43">
        <f t="shared" si="10"/>
        <v>0</v>
      </c>
      <c r="Q13" s="13">
        <f t="shared" si="15"/>
        <v>0</v>
      </c>
      <c r="R13" s="43">
        <f t="shared" si="11"/>
        <v>0</v>
      </c>
      <c r="S13" s="43">
        <f t="shared" si="12"/>
        <v>0</v>
      </c>
      <c r="T13" s="43">
        <f t="shared" si="13"/>
        <v>0</v>
      </c>
      <c r="U13" s="43">
        <f t="shared" si="14"/>
        <v>0</v>
      </c>
      <c r="V13" s="10"/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13">
        <v>0</v>
      </c>
      <c r="H14" s="13">
        <f t="shared" si="2"/>
        <v>0</v>
      </c>
      <c r="I14" s="13">
        <f t="shared" si="3"/>
        <v>0</v>
      </c>
      <c r="J14" s="13">
        <f t="shared" si="4"/>
        <v>0</v>
      </c>
      <c r="K14" s="13">
        <f t="shared" si="5"/>
        <v>0</v>
      </c>
      <c r="L14" s="13">
        <f t="shared" si="6"/>
        <v>0</v>
      </c>
      <c r="M14" s="43">
        <f t="shared" si="7"/>
        <v>0</v>
      </c>
      <c r="N14" s="43">
        <f t="shared" si="8"/>
        <v>0</v>
      </c>
      <c r="O14" s="43">
        <f t="shared" si="9"/>
        <v>0</v>
      </c>
      <c r="P14" s="43">
        <f t="shared" si="10"/>
        <v>0</v>
      </c>
      <c r="Q14" s="13">
        <f t="shared" si="15"/>
        <v>0</v>
      </c>
      <c r="R14" s="43">
        <f t="shared" si="11"/>
        <v>0</v>
      </c>
      <c r="S14" s="43">
        <f t="shared" si="12"/>
        <v>0</v>
      </c>
      <c r="T14" s="43">
        <f t="shared" si="13"/>
        <v>0</v>
      </c>
      <c r="U14" s="43">
        <f t="shared" si="14"/>
        <v>0</v>
      </c>
      <c r="V14" s="10"/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13">
        <v>0</v>
      </c>
      <c r="H15" s="13">
        <f t="shared" si="2"/>
        <v>0</v>
      </c>
      <c r="I15" s="13">
        <f t="shared" si="3"/>
        <v>0</v>
      </c>
      <c r="J15" s="13">
        <f t="shared" si="4"/>
        <v>0</v>
      </c>
      <c r="K15" s="13">
        <f t="shared" si="5"/>
        <v>0</v>
      </c>
      <c r="L15" s="13">
        <f t="shared" si="6"/>
        <v>0</v>
      </c>
      <c r="M15" s="43">
        <f t="shared" si="7"/>
        <v>0</v>
      </c>
      <c r="N15" s="43">
        <f t="shared" si="8"/>
        <v>0</v>
      </c>
      <c r="O15" s="43">
        <f t="shared" si="9"/>
        <v>0</v>
      </c>
      <c r="P15" s="43">
        <f t="shared" si="10"/>
        <v>0</v>
      </c>
      <c r="Q15" s="13">
        <f t="shared" si="15"/>
        <v>0</v>
      </c>
      <c r="R15" s="43">
        <f t="shared" si="11"/>
        <v>0</v>
      </c>
      <c r="S15" s="43">
        <f t="shared" si="12"/>
        <v>0</v>
      </c>
      <c r="T15" s="43">
        <f t="shared" si="13"/>
        <v>0</v>
      </c>
      <c r="U15" s="43">
        <f t="shared" si="14"/>
        <v>0</v>
      </c>
      <c r="V15" s="10"/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13">
        <v>0</v>
      </c>
      <c r="H16" s="13">
        <f t="shared" si="2"/>
        <v>0</v>
      </c>
      <c r="I16" s="13">
        <f t="shared" si="3"/>
        <v>0</v>
      </c>
      <c r="J16" s="13">
        <f t="shared" si="4"/>
        <v>0</v>
      </c>
      <c r="K16" s="13">
        <f t="shared" si="5"/>
        <v>0</v>
      </c>
      <c r="L16" s="13">
        <f t="shared" si="6"/>
        <v>0</v>
      </c>
      <c r="M16" s="43">
        <f t="shared" si="7"/>
        <v>0</v>
      </c>
      <c r="N16" s="43">
        <f t="shared" si="8"/>
        <v>0</v>
      </c>
      <c r="O16" s="43">
        <f t="shared" si="9"/>
        <v>0</v>
      </c>
      <c r="P16" s="43">
        <f t="shared" si="10"/>
        <v>0</v>
      </c>
      <c r="Q16" s="13">
        <f t="shared" si="15"/>
        <v>0</v>
      </c>
      <c r="R16" s="43">
        <f t="shared" si="11"/>
        <v>0</v>
      </c>
      <c r="S16" s="43">
        <f t="shared" si="12"/>
        <v>0</v>
      </c>
      <c r="T16" s="43">
        <f t="shared" si="13"/>
        <v>0</v>
      </c>
      <c r="U16" s="43">
        <f t="shared" si="14"/>
        <v>0</v>
      </c>
      <c r="V16" s="10"/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13">
        <v>0</v>
      </c>
      <c r="H17" s="13">
        <f t="shared" si="2"/>
        <v>0</v>
      </c>
      <c r="I17" s="13">
        <f t="shared" si="3"/>
        <v>0</v>
      </c>
      <c r="J17" s="13">
        <f t="shared" si="4"/>
        <v>0</v>
      </c>
      <c r="K17" s="13">
        <f t="shared" si="5"/>
        <v>0</v>
      </c>
      <c r="L17" s="13">
        <f t="shared" si="6"/>
        <v>0</v>
      </c>
      <c r="M17" s="43">
        <f t="shared" si="7"/>
        <v>0</v>
      </c>
      <c r="N17" s="43">
        <f t="shared" si="8"/>
        <v>0</v>
      </c>
      <c r="O17" s="43">
        <f t="shared" si="9"/>
        <v>0</v>
      </c>
      <c r="P17" s="43">
        <f t="shared" si="10"/>
        <v>0</v>
      </c>
      <c r="Q17" s="13">
        <f t="shared" si="15"/>
        <v>0</v>
      </c>
      <c r="R17" s="43">
        <f t="shared" si="11"/>
        <v>0</v>
      </c>
      <c r="S17" s="43">
        <f t="shared" si="12"/>
        <v>0</v>
      </c>
      <c r="T17" s="43">
        <f t="shared" si="13"/>
        <v>0</v>
      </c>
      <c r="U17" s="43">
        <f t="shared" si="14"/>
        <v>0</v>
      </c>
      <c r="V17" s="10"/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13">
        <v>0</v>
      </c>
      <c r="H18" s="13">
        <f t="shared" si="2"/>
        <v>0</v>
      </c>
      <c r="I18" s="13">
        <f t="shared" si="3"/>
        <v>0</v>
      </c>
      <c r="J18" s="13">
        <f t="shared" si="4"/>
        <v>0</v>
      </c>
      <c r="K18" s="13">
        <f t="shared" si="5"/>
        <v>0</v>
      </c>
      <c r="L18" s="13">
        <f t="shared" si="6"/>
        <v>0</v>
      </c>
      <c r="M18" s="43">
        <f t="shared" si="7"/>
        <v>0</v>
      </c>
      <c r="N18" s="43">
        <f t="shared" si="8"/>
        <v>0</v>
      </c>
      <c r="O18" s="43">
        <f t="shared" si="9"/>
        <v>0</v>
      </c>
      <c r="P18" s="43">
        <f t="shared" si="10"/>
        <v>0</v>
      </c>
      <c r="Q18" s="13">
        <f t="shared" si="15"/>
        <v>0</v>
      </c>
      <c r="R18" s="43">
        <f t="shared" si="11"/>
        <v>0</v>
      </c>
      <c r="S18" s="43">
        <f t="shared" si="12"/>
        <v>0</v>
      </c>
      <c r="T18" s="43">
        <f t="shared" si="13"/>
        <v>0</v>
      </c>
      <c r="U18" s="43">
        <f t="shared" si="14"/>
        <v>0</v>
      </c>
      <c r="V18" s="10"/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13">
        <v>0</v>
      </c>
      <c r="H19" s="13">
        <f t="shared" si="2"/>
        <v>0</v>
      </c>
      <c r="I19" s="13">
        <f t="shared" si="3"/>
        <v>0</v>
      </c>
      <c r="J19" s="13">
        <f t="shared" si="4"/>
        <v>0</v>
      </c>
      <c r="K19" s="13">
        <f t="shared" si="5"/>
        <v>0</v>
      </c>
      <c r="L19" s="13">
        <f t="shared" si="6"/>
        <v>0</v>
      </c>
      <c r="M19" s="43">
        <f t="shared" si="7"/>
        <v>0</v>
      </c>
      <c r="N19" s="43">
        <f t="shared" si="8"/>
        <v>0</v>
      </c>
      <c r="O19" s="43">
        <f t="shared" si="9"/>
        <v>0</v>
      </c>
      <c r="P19" s="43">
        <f t="shared" si="10"/>
        <v>0</v>
      </c>
      <c r="Q19" s="13">
        <f t="shared" si="15"/>
        <v>0</v>
      </c>
      <c r="R19" s="43">
        <f t="shared" si="11"/>
        <v>0</v>
      </c>
      <c r="S19" s="43">
        <f t="shared" si="12"/>
        <v>0</v>
      </c>
      <c r="T19" s="43">
        <f t="shared" si="13"/>
        <v>0</v>
      </c>
      <c r="U19" s="43">
        <f t="shared" si="14"/>
        <v>0</v>
      </c>
      <c r="V19" s="10"/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13">
        <v>0</v>
      </c>
      <c r="H20" s="13">
        <f t="shared" si="2"/>
        <v>0</v>
      </c>
      <c r="I20" s="13">
        <f t="shared" si="3"/>
        <v>0</v>
      </c>
      <c r="J20" s="13">
        <f t="shared" si="4"/>
        <v>0</v>
      </c>
      <c r="K20" s="13">
        <f t="shared" si="5"/>
        <v>0</v>
      </c>
      <c r="L20" s="13">
        <f t="shared" si="6"/>
        <v>0</v>
      </c>
      <c r="M20" s="43">
        <f t="shared" si="7"/>
        <v>0</v>
      </c>
      <c r="N20" s="43">
        <f t="shared" si="8"/>
        <v>0</v>
      </c>
      <c r="O20" s="43">
        <f t="shared" si="9"/>
        <v>0</v>
      </c>
      <c r="P20" s="43">
        <f t="shared" si="10"/>
        <v>0</v>
      </c>
      <c r="Q20" s="13">
        <f t="shared" si="15"/>
        <v>0</v>
      </c>
      <c r="R20" s="43">
        <f t="shared" si="11"/>
        <v>0</v>
      </c>
      <c r="S20" s="43">
        <f t="shared" si="12"/>
        <v>0</v>
      </c>
      <c r="T20" s="43">
        <f t="shared" si="13"/>
        <v>0</v>
      </c>
      <c r="U20" s="43">
        <f t="shared" si="14"/>
        <v>0</v>
      </c>
      <c r="V20" s="10"/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13">
        <v>0</v>
      </c>
      <c r="H21" s="13">
        <f t="shared" si="2"/>
        <v>0</v>
      </c>
      <c r="I21" s="13">
        <f t="shared" si="3"/>
        <v>0</v>
      </c>
      <c r="J21" s="13">
        <f t="shared" si="4"/>
        <v>0</v>
      </c>
      <c r="K21" s="13">
        <f t="shared" si="5"/>
        <v>0</v>
      </c>
      <c r="L21" s="13">
        <f t="shared" si="6"/>
        <v>0</v>
      </c>
      <c r="M21" s="43">
        <f t="shared" si="7"/>
        <v>0</v>
      </c>
      <c r="N21" s="43">
        <f t="shared" si="8"/>
        <v>0</v>
      </c>
      <c r="O21" s="43">
        <f t="shared" si="9"/>
        <v>0</v>
      </c>
      <c r="P21" s="43">
        <f t="shared" si="10"/>
        <v>0</v>
      </c>
      <c r="Q21" s="13">
        <f t="shared" si="15"/>
        <v>0</v>
      </c>
      <c r="R21" s="43">
        <f t="shared" si="11"/>
        <v>0</v>
      </c>
      <c r="S21" s="43">
        <f t="shared" si="12"/>
        <v>0</v>
      </c>
      <c r="T21" s="43">
        <f t="shared" si="13"/>
        <v>0</v>
      </c>
      <c r="U21" s="43">
        <f t="shared" si="14"/>
        <v>0</v>
      </c>
      <c r="V21" s="10"/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13">
        <v>0</v>
      </c>
      <c r="H22" s="13">
        <f t="shared" si="2"/>
        <v>0</v>
      </c>
      <c r="I22" s="13">
        <f t="shared" si="3"/>
        <v>0</v>
      </c>
      <c r="J22" s="13">
        <f t="shared" si="4"/>
        <v>0</v>
      </c>
      <c r="K22" s="13">
        <f t="shared" si="5"/>
        <v>0</v>
      </c>
      <c r="L22" s="13">
        <f t="shared" si="6"/>
        <v>0</v>
      </c>
      <c r="M22" s="43">
        <f t="shared" si="7"/>
        <v>0</v>
      </c>
      <c r="N22" s="43">
        <f t="shared" si="8"/>
        <v>0</v>
      </c>
      <c r="O22" s="43">
        <f t="shared" si="9"/>
        <v>0</v>
      </c>
      <c r="P22" s="43">
        <f t="shared" si="10"/>
        <v>0</v>
      </c>
      <c r="Q22" s="13">
        <f t="shared" si="15"/>
        <v>0</v>
      </c>
      <c r="R22" s="43">
        <f t="shared" si="11"/>
        <v>0</v>
      </c>
      <c r="S22" s="43">
        <f t="shared" si="12"/>
        <v>0</v>
      </c>
      <c r="T22" s="43">
        <f t="shared" si="13"/>
        <v>0</v>
      </c>
      <c r="U22" s="43">
        <f t="shared" si="14"/>
        <v>0</v>
      </c>
      <c r="V22" s="10"/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13">
        <v>0</v>
      </c>
      <c r="H23" s="13">
        <f t="shared" si="2"/>
        <v>0</v>
      </c>
      <c r="I23" s="13">
        <f t="shared" si="3"/>
        <v>0</v>
      </c>
      <c r="J23" s="13">
        <f t="shared" si="4"/>
        <v>0</v>
      </c>
      <c r="K23" s="13">
        <f t="shared" si="5"/>
        <v>0</v>
      </c>
      <c r="L23" s="13">
        <f t="shared" si="6"/>
        <v>0</v>
      </c>
      <c r="M23" s="43">
        <f t="shared" si="7"/>
        <v>0</v>
      </c>
      <c r="N23" s="43">
        <f t="shared" si="8"/>
        <v>0</v>
      </c>
      <c r="O23" s="43">
        <f t="shared" si="9"/>
        <v>0</v>
      </c>
      <c r="P23" s="43">
        <f t="shared" si="10"/>
        <v>0</v>
      </c>
      <c r="Q23" s="13">
        <f t="shared" si="15"/>
        <v>0</v>
      </c>
      <c r="R23" s="43">
        <f t="shared" si="11"/>
        <v>0</v>
      </c>
      <c r="S23" s="43">
        <f t="shared" si="12"/>
        <v>0</v>
      </c>
      <c r="T23" s="43">
        <f t="shared" si="13"/>
        <v>0</v>
      </c>
      <c r="U23" s="43">
        <f t="shared" si="14"/>
        <v>0</v>
      </c>
      <c r="V23" s="10"/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13">
        <v>0</v>
      </c>
      <c r="H24" s="13">
        <f t="shared" si="2"/>
        <v>0</v>
      </c>
      <c r="I24" s="13">
        <f t="shared" si="3"/>
        <v>0</v>
      </c>
      <c r="J24" s="13">
        <f t="shared" si="4"/>
        <v>0</v>
      </c>
      <c r="K24" s="13">
        <f t="shared" si="5"/>
        <v>0</v>
      </c>
      <c r="L24" s="13">
        <f t="shared" si="6"/>
        <v>0</v>
      </c>
      <c r="M24" s="43">
        <f t="shared" si="7"/>
        <v>0</v>
      </c>
      <c r="N24" s="43">
        <f t="shared" si="8"/>
        <v>0</v>
      </c>
      <c r="O24" s="43">
        <f t="shared" si="9"/>
        <v>0</v>
      </c>
      <c r="P24" s="43">
        <f t="shared" si="10"/>
        <v>0</v>
      </c>
      <c r="Q24" s="13">
        <f t="shared" si="15"/>
        <v>0</v>
      </c>
      <c r="R24" s="43">
        <f t="shared" si="11"/>
        <v>0</v>
      </c>
      <c r="S24" s="43">
        <f t="shared" si="12"/>
        <v>0</v>
      </c>
      <c r="T24" s="43">
        <f t="shared" si="13"/>
        <v>0</v>
      </c>
      <c r="U24" s="43">
        <f t="shared" si="14"/>
        <v>0</v>
      </c>
      <c r="V24" s="10"/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13">
        <v>0</v>
      </c>
      <c r="H25" s="13">
        <f t="shared" si="2"/>
        <v>0</v>
      </c>
      <c r="I25" s="13">
        <f t="shared" si="3"/>
        <v>0</v>
      </c>
      <c r="J25" s="13">
        <f t="shared" si="4"/>
        <v>0</v>
      </c>
      <c r="K25" s="13">
        <f t="shared" si="5"/>
        <v>0</v>
      </c>
      <c r="L25" s="13">
        <f t="shared" si="6"/>
        <v>0</v>
      </c>
      <c r="M25" s="43">
        <f t="shared" si="7"/>
        <v>0</v>
      </c>
      <c r="N25" s="43">
        <f t="shared" si="8"/>
        <v>0</v>
      </c>
      <c r="O25" s="43">
        <f t="shared" si="9"/>
        <v>0</v>
      </c>
      <c r="P25" s="43">
        <f t="shared" si="10"/>
        <v>0</v>
      </c>
      <c r="Q25" s="13">
        <f t="shared" si="15"/>
        <v>0</v>
      </c>
      <c r="R25" s="43">
        <f t="shared" si="11"/>
        <v>0</v>
      </c>
      <c r="S25" s="43">
        <f t="shared" si="12"/>
        <v>0</v>
      </c>
      <c r="T25" s="43">
        <f t="shared" si="13"/>
        <v>0</v>
      </c>
      <c r="U25" s="43">
        <f t="shared" si="14"/>
        <v>0</v>
      </c>
      <c r="V25" s="10"/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13">
        <v>0</v>
      </c>
      <c r="H26" s="13">
        <f t="shared" si="2"/>
        <v>0</v>
      </c>
      <c r="I26" s="13">
        <f t="shared" si="3"/>
        <v>0</v>
      </c>
      <c r="J26" s="13">
        <f t="shared" si="4"/>
        <v>0</v>
      </c>
      <c r="K26" s="13">
        <f t="shared" si="5"/>
        <v>0</v>
      </c>
      <c r="L26" s="13">
        <f t="shared" si="6"/>
        <v>0</v>
      </c>
      <c r="M26" s="43">
        <f t="shared" si="7"/>
        <v>0</v>
      </c>
      <c r="N26" s="43">
        <f t="shared" si="8"/>
        <v>0</v>
      </c>
      <c r="O26" s="43">
        <f t="shared" si="9"/>
        <v>0</v>
      </c>
      <c r="P26" s="43">
        <f t="shared" si="10"/>
        <v>0</v>
      </c>
      <c r="Q26" s="13">
        <f t="shared" si="15"/>
        <v>0</v>
      </c>
      <c r="R26" s="43">
        <f t="shared" si="11"/>
        <v>0</v>
      </c>
      <c r="S26" s="43">
        <f t="shared" si="12"/>
        <v>0</v>
      </c>
      <c r="T26" s="43">
        <f t="shared" si="13"/>
        <v>0</v>
      </c>
      <c r="U26" s="43">
        <f t="shared" si="14"/>
        <v>0</v>
      </c>
      <c r="V26" s="10"/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13">
        <v>0</v>
      </c>
      <c r="H27" s="13">
        <f t="shared" si="2"/>
        <v>0</v>
      </c>
      <c r="I27" s="13">
        <f t="shared" si="3"/>
        <v>0</v>
      </c>
      <c r="J27" s="13">
        <f t="shared" si="4"/>
        <v>0</v>
      </c>
      <c r="K27" s="13">
        <f t="shared" si="5"/>
        <v>0</v>
      </c>
      <c r="L27" s="13">
        <f t="shared" si="6"/>
        <v>0</v>
      </c>
      <c r="M27" s="43">
        <f t="shared" si="7"/>
        <v>0</v>
      </c>
      <c r="N27" s="43">
        <f t="shared" si="8"/>
        <v>0</v>
      </c>
      <c r="O27" s="43">
        <f t="shared" si="9"/>
        <v>0</v>
      </c>
      <c r="P27" s="43">
        <f t="shared" si="10"/>
        <v>0</v>
      </c>
      <c r="Q27" s="13">
        <f t="shared" si="15"/>
        <v>0</v>
      </c>
      <c r="R27" s="43">
        <f t="shared" si="11"/>
        <v>0</v>
      </c>
      <c r="S27" s="43">
        <f t="shared" si="12"/>
        <v>0</v>
      </c>
      <c r="T27" s="43">
        <f t="shared" si="13"/>
        <v>0</v>
      </c>
      <c r="U27" s="43">
        <f t="shared" si="14"/>
        <v>0</v>
      </c>
      <c r="V27" s="10"/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13">
        <v>0</v>
      </c>
      <c r="H28" s="13">
        <f t="shared" si="2"/>
        <v>0</v>
      </c>
      <c r="I28" s="13">
        <f t="shared" si="3"/>
        <v>0</v>
      </c>
      <c r="J28" s="13">
        <f t="shared" si="4"/>
        <v>0</v>
      </c>
      <c r="K28" s="13">
        <f t="shared" si="5"/>
        <v>0</v>
      </c>
      <c r="L28" s="13">
        <f t="shared" si="6"/>
        <v>0</v>
      </c>
      <c r="M28" s="43">
        <f t="shared" si="7"/>
        <v>0</v>
      </c>
      <c r="N28" s="43">
        <f t="shared" si="8"/>
        <v>0</v>
      </c>
      <c r="O28" s="43">
        <f t="shared" si="9"/>
        <v>0</v>
      </c>
      <c r="P28" s="43">
        <f t="shared" si="10"/>
        <v>0</v>
      </c>
      <c r="Q28" s="13">
        <f t="shared" si="15"/>
        <v>0</v>
      </c>
      <c r="R28" s="43">
        <f t="shared" si="11"/>
        <v>0</v>
      </c>
      <c r="S28" s="43">
        <f t="shared" si="12"/>
        <v>0</v>
      </c>
      <c r="T28" s="43">
        <f t="shared" si="13"/>
        <v>0</v>
      </c>
      <c r="U28" s="43">
        <f t="shared" si="14"/>
        <v>0</v>
      </c>
      <c r="V28" s="10"/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13">
        <v>0</v>
      </c>
      <c r="H29" s="13">
        <f t="shared" si="2"/>
        <v>0</v>
      </c>
      <c r="I29" s="13">
        <f t="shared" si="3"/>
        <v>0</v>
      </c>
      <c r="J29" s="13">
        <f t="shared" si="4"/>
        <v>0</v>
      </c>
      <c r="K29" s="13">
        <f t="shared" si="5"/>
        <v>0</v>
      </c>
      <c r="L29" s="13">
        <f t="shared" si="6"/>
        <v>0</v>
      </c>
      <c r="M29" s="43">
        <f t="shared" si="7"/>
        <v>0</v>
      </c>
      <c r="N29" s="43">
        <f t="shared" si="8"/>
        <v>0</v>
      </c>
      <c r="O29" s="43">
        <f t="shared" si="9"/>
        <v>0</v>
      </c>
      <c r="P29" s="43">
        <f t="shared" si="10"/>
        <v>0</v>
      </c>
      <c r="Q29" s="13">
        <f t="shared" si="15"/>
        <v>0</v>
      </c>
      <c r="R29" s="43">
        <f t="shared" si="11"/>
        <v>0</v>
      </c>
      <c r="S29" s="43">
        <f t="shared" si="12"/>
        <v>0</v>
      </c>
      <c r="T29" s="43">
        <f t="shared" si="13"/>
        <v>0</v>
      </c>
      <c r="U29" s="43">
        <f t="shared" si="14"/>
        <v>0</v>
      </c>
      <c r="V29" s="10"/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13">
        <v>0</v>
      </c>
      <c r="H30" s="13">
        <f t="shared" si="2"/>
        <v>0</v>
      </c>
      <c r="I30" s="13">
        <f t="shared" si="3"/>
        <v>0</v>
      </c>
      <c r="J30" s="13">
        <f t="shared" si="4"/>
        <v>0</v>
      </c>
      <c r="K30" s="13">
        <f t="shared" si="5"/>
        <v>0</v>
      </c>
      <c r="L30" s="13">
        <f t="shared" si="6"/>
        <v>0</v>
      </c>
      <c r="M30" s="43">
        <f t="shared" si="7"/>
        <v>0</v>
      </c>
      <c r="N30" s="43">
        <f t="shared" si="8"/>
        <v>0</v>
      </c>
      <c r="O30" s="43">
        <f t="shared" si="9"/>
        <v>0</v>
      </c>
      <c r="P30" s="43">
        <f t="shared" si="10"/>
        <v>0</v>
      </c>
      <c r="Q30" s="13">
        <f t="shared" si="15"/>
        <v>0</v>
      </c>
      <c r="R30" s="43">
        <f t="shared" si="11"/>
        <v>0</v>
      </c>
      <c r="S30" s="43">
        <f t="shared" si="12"/>
        <v>0</v>
      </c>
      <c r="T30" s="43">
        <f t="shared" si="13"/>
        <v>0</v>
      </c>
      <c r="U30" s="43">
        <f t="shared" si="14"/>
        <v>0</v>
      </c>
      <c r="V30" s="10"/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13">
        <v>804</v>
      </c>
      <c r="H31" s="13">
        <f t="shared" si="2"/>
        <v>201</v>
      </c>
      <c r="I31" s="13">
        <f t="shared" si="3"/>
        <v>201</v>
      </c>
      <c r="J31" s="13">
        <f t="shared" si="4"/>
        <v>201</v>
      </c>
      <c r="K31" s="13">
        <f t="shared" si="5"/>
        <v>201</v>
      </c>
      <c r="L31" s="13">
        <f t="shared" si="6"/>
        <v>432</v>
      </c>
      <c r="M31" s="43">
        <f t="shared" si="7"/>
        <v>108</v>
      </c>
      <c r="N31" s="43">
        <f t="shared" si="8"/>
        <v>108</v>
      </c>
      <c r="O31" s="43">
        <f t="shared" si="9"/>
        <v>108</v>
      </c>
      <c r="P31" s="43">
        <f t="shared" si="10"/>
        <v>108</v>
      </c>
      <c r="Q31" s="13">
        <f t="shared" si="15"/>
        <v>372</v>
      </c>
      <c r="R31" s="43">
        <f t="shared" si="11"/>
        <v>93</v>
      </c>
      <c r="S31" s="43">
        <f t="shared" si="12"/>
        <v>93</v>
      </c>
      <c r="T31" s="43">
        <f t="shared" si="13"/>
        <v>93</v>
      </c>
      <c r="U31" s="43">
        <f t="shared" si="14"/>
        <v>93</v>
      </c>
      <c r="V31" s="10"/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13">
        <v>28</v>
      </c>
      <c r="H32" s="13">
        <f t="shared" si="2"/>
        <v>7</v>
      </c>
      <c r="I32" s="13">
        <f t="shared" si="3"/>
        <v>7</v>
      </c>
      <c r="J32" s="13">
        <f t="shared" si="4"/>
        <v>7</v>
      </c>
      <c r="K32" s="13">
        <f t="shared" si="5"/>
        <v>7</v>
      </c>
      <c r="L32" s="13">
        <f t="shared" si="6"/>
        <v>15</v>
      </c>
      <c r="M32" s="43">
        <f t="shared" si="7"/>
        <v>4</v>
      </c>
      <c r="N32" s="43">
        <f t="shared" si="8"/>
        <v>4</v>
      </c>
      <c r="O32" s="43">
        <f t="shared" si="9"/>
        <v>4</v>
      </c>
      <c r="P32" s="43">
        <f t="shared" si="10"/>
        <v>3</v>
      </c>
      <c r="Q32" s="13">
        <f t="shared" si="15"/>
        <v>13</v>
      </c>
      <c r="R32" s="43">
        <f t="shared" si="11"/>
        <v>3</v>
      </c>
      <c r="S32" s="43">
        <f t="shared" si="12"/>
        <v>3</v>
      </c>
      <c r="T32" s="43">
        <f t="shared" si="13"/>
        <v>3</v>
      </c>
      <c r="U32" s="43">
        <f t="shared" si="14"/>
        <v>4</v>
      </c>
      <c r="V32" s="10"/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13">
        <v>460</v>
      </c>
      <c r="H33" s="13">
        <f t="shared" si="2"/>
        <v>115</v>
      </c>
      <c r="I33" s="13">
        <f t="shared" si="3"/>
        <v>115</v>
      </c>
      <c r="J33" s="13">
        <f t="shared" si="4"/>
        <v>115</v>
      </c>
      <c r="K33" s="13">
        <f t="shared" si="5"/>
        <v>115</v>
      </c>
      <c r="L33" s="13">
        <f t="shared" si="6"/>
        <v>247</v>
      </c>
      <c r="M33" s="43">
        <f t="shared" si="7"/>
        <v>62</v>
      </c>
      <c r="N33" s="43">
        <f t="shared" si="8"/>
        <v>62</v>
      </c>
      <c r="O33" s="43">
        <f t="shared" si="9"/>
        <v>62</v>
      </c>
      <c r="P33" s="43">
        <f t="shared" si="10"/>
        <v>61</v>
      </c>
      <c r="Q33" s="13">
        <f t="shared" si="15"/>
        <v>213</v>
      </c>
      <c r="R33" s="43">
        <f t="shared" si="11"/>
        <v>53</v>
      </c>
      <c r="S33" s="43">
        <f t="shared" si="12"/>
        <v>53</v>
      </c>
      <c r="T33" s="43">
        <f t="shared" si="13"/>
        <v>53</v>
      </c>
      <c r="U33" s="43">
        <f t="shared" si="14"/>
        <v>54</v>
      </c>
      <c r="V33" s="10"/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13">
        <v>140</v>
      </c>
      <c r="H34" s="13">
        <f t="shared" si="2"/>
        <v>35</v>
      </c>
      <c r="I34" s="13">
        <f t="shared" si="3"/>
        <v>35</v>
      </c>
      <c r="J34" s="13">
        <f t="shared" si="4"/>
        <v>35</v>
      </c>
      <c r="K34" s="13">
        <f t="shared" si="5"/>
        <v>35</v>
      </c>
      <c r="L34" s="13">
        <f t="shared" si="6"/>
        <v>75</v>
      </c>
      <c r="M34" s="43">
        <f t="shared" si="7"/>
        <v>19</v>
      </c>
      <c r="N34" s="43">
        <f t="shared" si="8"/>
        <v>19</v>
      </c>
      <c r="O34" s="43">
        <f t="shared" si="9"/>
        <v>19</v>
      </c>
      <c r="P34" s="43">
        <f t="shared" si="10"/>
        <v>18</v>
      </c>
      <c r="Q34" s="13">
        <f t="shared" si="15"/>
        <v>65</v>
      </c>
      <c r="R34" s="43">
        <f t="shared" si="11"/>
        <v>16</v>
      </c>
      <c r="S34" s="43">
        <f t="shared" si="12"/>
        <v>16</v>
      </c>
      <c r="T34" s="43">
        <f t="shared" si="13"/>
        <v>16</v>
      </c>
      <c r="U34" s="43">
        <f t="shared" si="14"/>
        <v>17</v>
      </c>
      <c r="V34" s="10"/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13">
        <v>370</v>
      </c>
      <c r="H35" s="13">
        <f t="shared" si="2"/>
        <v>93</v>
      </c>
      <c r="I35" s="13">
        <f t="shared" si="3"/>
        <v>93</v>
      </c>
      <c r="J35" s="13">
        <f t="shared" si="4"/>
        <v>93</v>
      </c>
      <c r="K35" s="13">
        <f t="shared" si="5"/>
        <v>91</v>
      </c>
      <c r="L35" s="13">
        <f t="shared" si="6"/>
        <v>199</v>
      </c>
      <c r="M35" s="43">
        <f t="shared" si="7"/>
        <v>50</v>
      </c>
      <c r="N35" s="43">
        <f t="shared" si="8"/>
        <v>50</v>
      </c>
      <c r="O35" s="43">
        <f t="shared" si="9"/>
        <v>50</v>
      </c>
      <c r="P35" s="43">
        <f t="shared" si="10"/>
        <v>49</v>
      </c>
      <c r="Q35" s="13">
        <f t="shared" si="15"/>
        <v>171</v>
      </c>
      <c r="R35" s="43">
        <f t="shared" si="11"/>
        <v>43</v>
      </c>
      <c r="S35" s="43">
        <f t="shared" si="12"/>
        <v>43</v>
      </c>
      <c r="T35" s="43">
        <f t="shared" si="13"/>
        <v>43</v>
      </c>
      <c r="U35" s="43">
        <f t="shared" si="14"/>
        <v>42</v>
      </c>
      <c r="V35" s="10"/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13">
        <v>0</v>
      </c>
      <c r="H36" s="13">
        <f t="shared" si="2"/>
        <v>0</v>
      </c>
      <c r="I36" s="13">
        <f t="shared" si="3"/>
        <v>0</v>
      </c>
      <c r="J36" s="13">
        <f t="shared" si="4"/>
        <v>0</v>
      </c>
      <c r="K36" s="13">
        <f t="shared" si="5"/>
        <v>0</v>
      </c>
      <c r="L36" s="13">
        <f t="shared" si="6"/>
        <v>0</v>
      </c>
      <c r="M36" s="43">
        <f t="shared" si="7"/>
        <v>0</v>
      </c>
      <c r="N36" s="43">
        <f t="shared" si="8"/>
        <v>0</v>
      </c>
      <c r="O36" s="43">
        <f t="shared" si="9"/>
        <v>0</v>
      </c>
      <c r="P36" s="43">
        <f t="shared" si="10"/>
        <v>0</v>
      </c>
      <c r="Q36" s="13">
        <f t="shared" si="15"/>
        <v>0</v>
      </c>
      <c r="R36" s="43">
        <f t="shared" si="11"/>
        <v>0</v>
      </c>
      <c r="S36" s="43">
        <f t="shared" si="12"/>
        <v>0</v>
      </c>
      <c r="T36" s="43">
        <f t="shared" si="13"/>
        <v>0</v>
      </c>
      <c r="U36" s="43">
        <f t="shared" si="14"/>
        <v>0</v>
      </c>
      <c r="V36" s="10"/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13">
        <v>0</v>
      </c>
      <c r="H37" s="13">
        <f t="shared" si="2"/>
        <v>0</v>
      </c>
      <c r="I37" s="13">
        <f t="shared" si="3"/>
        <v>0</v>
      </c>
      <c r="J37" s="13">
        <f t="shared" si="4"/>
        <v>0</v>
      </c>
      <c r="K37" s="13">
        <f t="shared" si="5"/>
        <v>0</v>
      </c>
      <c r="L37" s="13">
        <f t="shared" si="6"/>
        <v>0</v>
      </c>
      <c r="M37" s="43">
        <f t="shared" si="7"/>
        <v>0</v>
      </c>
      <c r="N37" s="43">
        <f t="shared" si="8"/>
        <v>0</v>
      </c>
      <c r="O37" s="43">
        <f t="shared" si="9"/>
        <v>0</v>
      </c>
      <c r="P37" s="43">
        <f t="shared" si="10"/>
        <v>0</v>
      </c>
      <c r="Q37" s="13">
        <f t="shared" si="15"/>
        <v>0</v>
      </c>
      <c r="R37" s="43">
        <f t="shared" si="11"/>
        <v>0</v>
      </c>
      <c r="S37" s="43">
        <f t="shared" si="12"/>
        <v>0</v>
      </c>
      <c r="T37" s="43">
        <f t="shared" si="13"/>
        <v>0</v>
      </c>
      <c r="U37" s="43">
        <f t="shared" si="14"/>
        <v>0</v>
      </c>
      <c r="V37" s="10"/>
    </row>
    <row r="38" spans="1:22" ht="30" x14ac:dyDescent="0.2">
      <c r="A38" s="27">
        <v>32</v>
      </c>
      <c r="B38" s="3" t="s">
        <v>140</v>
      </c>
      <c r="C38" s="64"/>
      <c r="D38" s="64"/>
      <c r="E38" s="37"/>
      <c r="F38" s="37"/>
      <c r="G38" s="13">
        <v>0</v>
      </c>
      <c r="H38" s="13">
        <f t="shared" si="2"/>
        <v>0</v>
      </c>
      <c r="I38" s="13">
        <f t="shared" si="3"/>
        <v>0</v>
      </c>
      <c r="J38" s="13">
        <f t="shared" si="4"/>
        <v>0</v>
      </c>
      <c r="K38" s="13">
        <f t="shared" si="5"/>
        <v>0</v>
      </c>
      <c r="L38" s="13">
        <f t="shared" si="6"/>
        <v>0</v>
      </c>
      <c r="M38" s="43">
        <v>0</v>
      </c>
      <c r="N38" s="43">
        <v>0</v>
      </c>
      <c r="O38" s="43">
        <v>0</v>
      </c>
      <c r="P38" s="43">
        <v>0</v>
      </c>
      <c r="Q38" s="13">
        <f t="shared" si="15"/>
        <v>0</v>
      </c>
      <c r="R38" s="43">
        <f t="shared" si="11"/>
        <v>0</v>
      </c>
      <c r="S38" s="43">
        <f t="shared" si="12"/>
        <v>0</v>
      </c>
      <c r="T38" s="43">
        <f t="shared" si="13"/>
        <v>0</v>
      </c>
      <c r="U38" s="43">
        <f t="shared" si="14"/>
        <v>0</v>
      </c>
      <c r="V38" s="10"/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ref="E39:E51" si="16">C39/(C39+D39)</f>
        <v>0.53672975122006972</v>
      </c>
      <c r="F39" s="37">
        <f t="shared" ref="F39:F51" si="17">1-E39</f>
        <v>0.46327024877993028</v>
      </c>
      <c r="G39" s="13">
        <v>76</v>
      </c>
      <c r="H39" s="13">
        <f t="shared" si="2"/>
        <v>19</v>
      </c>
      <c r="I39" s="13">
        <f t="shared" si="3"/>
        <v>19</v>
      </c>
      <c r="J39" s="13">
        <f t="shared" si="4"/>
        <v>19</v>
      </c>
      <c r="K39" s="13">
        <f t="shared" si="5"/>
        <v>19</v>
      </c>
      <c r="L39" s="13">
        <f t="shared" ref="L39:L70" si="18">ROUND(G39*E39,0)</f>
        <v>41</v>
      </c>
      <c r="M39" s="43">
        <f>ROUND(H39*E39,0)</f>
        <v>10</v>
      </c>
      <c r="N39" s="43">
        <f>ROUND(I39*E39,0)</f>
        <v>10</v>
      </c>
      <c r="O39" s="43">
        <f>ROUND(J39*E39,0)</f>
        <v>10</v>
      </c>
      <c r="P39" s="43">
        <f t="shared" si="10"/>
        <v>11</v>
      </c>
      <c r="Q39" s="13">
        <f t="shared" si="15"/>
        <v>35</v>
      </c>
      <c r="R39" s="43">
        <f t="shared" ref="R39:R70" si="19">H39-M39</f>
        <v>9</v>
      </c>
      <c r="S39" s="43">
        <f t="shared" ref="S39:S70" si="20">I39-N39</f>
        <v>9</v>
      </c>
      <c r="T39" s="43">
        <f t="shared" ref="T39:T70" si="21">J39-O39</f>
        <v>9</v>
      </c>
      <c r="U39" s="43">
        <f t="shared" ref="U39:U70" si="22">K39-P39</f>
        <v>8</v>
      </c>
      <c r="V39" s="10"/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16"/>
        <v>0.53672975122006972</v>
      </c>
      <c r="F40" s="37">
        <f t="shared" si="17"/>
        <v>0.46327024877993028</v>
      </c>
      <c r="G40" s="13">
        <v>0</v>
      </c>
      <c r="H40" s="13">
        <f t="shared" si="2"/>
        <v>0</v>
      </c>
      <c r="I40" s="13">
        <f t="shared" si="3"/>
        <v>0</v>
      </c>
      <c r="J40" s="13">
        <f t="shared" si="4"/>
        <v>0</v>
      </c>
      <c r="K40" s="13">
        <f t="shared" si="5"/>
        <v>0</v>
      </c>
      <c r="L40" s="13">
        <f t="shared" si="18"/>
        <v>0</v>
      </c>
      <c r="M40" s="43">
        <f>ROUND(H40*E40,0)</f>
        <v>0</v>
      </c>
      <c r="N40" s="43">
        <f>ROUND(I40*E40,0)</f>
        <v>0</v>
      </c>
      <c r="O40" s="43">
        <f>ROUND(J40*E40,0)</f>
        <v>0</v>
      </c>
      <c r="P40" s="43">
        <f t="shared" si="10"/>
        <v>0</v>
      </c>
      <c r="Q40" s="13">
        <f t="shared" si="15"/>
        <v>0</v>
      </c>
      <c r="R40" s="43">
        <f t="shared" si="19"/>
        <v>0</v>
      </c>
      <c r="S40" s="43">
        <f t="shared" si="20"/>
        <v>0</v>
      </c>
      <c r="T40" s="43">
        <f t="shared" si="21"/>
        <v>0</v>
      </c>
      <c r="U40" s="43">
        <f t="shared" si="22"/>
        <v>0</v>
      </c>
      <c r="V40" s="10"/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16"/>
        <v>0.83621345477214371</v>
      </c>
      <c r="F41" s="37">
        <f t="shared" si="17"/>
        <v>0.16378654522785629</v>
      </c>
      <c r="G41" s="13">
        <v>315</v>
      </c>
      <c r="H41" s="13">
        <f t="shared" si="2"/>
        <v>79</v>
      </c>
      <c r="I41" s="13">
        <f t="shared" si="3"/>
        <v>79</v>
      </c>
      <c r="J41" s="13">
        <f t="shared" si="4"/>
        <v>79</v>
      </c>
      <c r="K41" s="13">
        <f t="shared" si="5"/>
        <v>78</v>
      </c>
      <c r="L41" s="13">
        <f t="shared" si="18"/>
        <v>263</v>
      </c>
      <c r="M41" s="43">
        <f>ROUND(H41*E41,0)</f>
        <v>66</v>
      </c>
      <c r="N41" s="43">
        <f>ROUND(I41*E41,0)</f>
        <v>66</v>
      </c>
      <c r="O41" s="43">
        <f>ROUND(J41*E41,0)</f>
        <v>66</v>
      </c>
      <c r="P41" s="43">
        <f t="shared" si="10"/>
        <v>65</v>
      </c>
      <c r="Q41" s="13">
        <f t="shared" si="15"/>
        <v>52</v>
      </c>
      <c r="R41" s="43">
        <f t="shared" si="19"/>
        <v>13</v>
      </c>
      <c r="S41" s="43">
        <f t="shared" si="20"/>
        <v>13</v>
      </c>
      <c r="T41" s="43">
        <f t="shared" si="21"/>
        <v>13</v>
      </c>
      <c r="U41" s="43">
        <f t="shared" si="22"/>
        <v>13</v>
      </c>
      <c r="V41" s="10"/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16"/>
        <v>0.74116272275781481</v>
      </c>
      <c r="F42" s="37">
        <f t="shared" si="17"/>
        <v>0.25883727724218519</v>
      </c>
      <c r="G42" s="13">
        <v>5</v>
      </c>
      <c r="H42" s="13">
        <f t="shared" si="2"/>
        <v>1</v>
      </c>
      <c r="I42" s="13">
        <f t="shared" si="3"/>
        <v>1</v>
      </c>
      <c r="J42" s="13">
        <f t="shared" si="4"/>
        <v>1</v>
      </c>
      <c r="K42" s="13">
        <f t="shared" si="5"/>
        <v>2</v>
      </c>
      <c r="L42" s="13">
        <f t="shared" si="18"/>
        <v>4</v>
      </c>
      <c r="M42" s="43">
        <f>ROUND(H42*E42,0)</f>
        <v>1</v>
      </c>
      <c r="N42" s="43">
        <f>ROUND(I42*E42,0)</f>
        <v>1</v>
      </c>
      <c r="O42" s="43">
        <f>ROUND(J42*E42,0)</f>
        <v>1</v>
      </c>
      <c r="P42" s="43">
        <f t="shared" si="10"/>
        <v>1</v>
      </c>
      <c r="Q42" s="13">
        <f t="shared" si="15"/>
        <v>1</v>
      </c>
      <c r="R42" s="43">
        <f t="shared" si="19"/>
        <v>0</v>
      </c>
      <c r="S42" s="43">
        <f t="shared" si="20"/>
        <v>0</v>
      </c>
      <c r="T42" s="43">
        <f t="shared" si="21"/>
        <v>0</v>
      </c>
      <c r="U42" s="43">
        <f t="shared" si="22"/>
        <v>1</v>
      </c>
      <c r="V42" s="10"/>
    </row>
    <row r="43" spans="1:22" x14ac:dyDescent="0.2">
      <c r="A43" s="27">
        <v>37</v>
      </c>
      <c r="B43" s="3" t="s">
        <v>30</v>
      </c>
      <c r="C43" s="64"/>
      <c r="D43" s="64"/>
      <c r="E43" s="37"/>
      <c r="F43" s="37"/>
      <c r="G43" s="13"/>
      <c r="H43" s="13">
        <f t="shared" si="2"/>
        <v>0</v>
      </c>
      <c r="I43" s="13">
        <f t="shared" si="3"/>
        <v>0</v>
      </c>
      <c r="J43" s="13">
        <f t="shared" si="4"/>
        <v>0</v>
      </c>
      <c r="K43" s="13">
        <f t="shared" si="5"/>
        <v>0</v>
      </c>
      <c r="L43" s="13">
        <f t="shared" si="18"/>
        <v>0</v>
      </c>
      <c r="M43" s="43">
        <f>ROUND(H43*E43,0)</f>
        <v>0</v>
      </c>
      <c r="N43" s="43">
        <f>ROUND(I43*E43,0)</f>
        <v>0</v>
      </c>
      <c r="O43" s="43">
        <f>ROUND(J43*E43,0)</f>
        <v>0</v>
      </c>
      <c r="P43" s="43">
        <f t="shared" si="10"/>
        <v>0</v>
      </c>
      <c r="Q43" s="13">
        <f t="shared" si="15"/>
        <v>0</v>
      </c>
      <c r="R43" s="43">
        <f t="shared" si="19"/>
        <v>0</v>
      </c>
      <c r="S43" s="43">
        <f t="shared" si="20"/>
        <v>0</v>
      </c>
      <c r="T43" s="43">
        <f t="shared" si="21"/>
        <v>0</v>
      </c>
      <c r="U43" s="43">
        <f t="shared" si="22"/>
        <v>0</v>
      </c>
      <c r="V43" s="10"/>
    </row>
    <row r="44" spans="1:22" x14ac:dyDescent="0.2">
      <c r="A44" s="27">
        <v>38</v>
      </c>
      <c r="B44" s="3" t="s">
        <v>31</v>
      </c>
      <c r="C44" s="64"/>
      <c r="D44" s="64"/>
      <c r="E44" s="37"/>
      <c r="F44" s="37"/>
      <c r="G44" s="13">
        <v>0</v>
      </c>
      <c r="H44" s="13">
        <f t="shared" si="2"/>
        <v>0</v>
      </c>
      <c r="I44" s="13">
        <f t="shared" si="3"/>
        <v>0</v>
      </c>
      <c r="J44" s="13">
        <f t="shared" si="4"/>
        <v>0</v>
      </c>
      <c r="K44" s="13">
        <f t="shared" si="5"/>
        <v>0</v>
      </c>
      <c r="L44" s="13">
        <f t="shared" si="18"/>
        <v>0</v>
      </c>
      <c r="M44" s="43">
        <v>0</v>
      </c>
      <c r="N44" s="43">
        <v>0</v>
      </c>
      <c r="O44" s="43">
        <v>0</v>
      </c>
      <c r="P44" s="43">
        <v>0</v>
      </c>
      <c r="Q44" s="13">
        <f t="shared" si="15"/>
        <v>0</v>
      </c>
      <c r="R44" s="43">
        <f t="shared" si="19"/>
        <v>0</v>
      </c>
      <c r="S44" s="43">
        <f t="shared" si="20"/>
        <v>0</v>
      </c>
      <c r="T44" s="43">
        <f t="shared" si="21"/>
        <v>0</v>
      </c>
      <c r="U44" s="43">
        <f t="shared" si="22"/>
        <v>0</v>
      </c>
      <c r="V44" s="10"/>
    </row>
    <row r="45" spans="1:22" x14ac:dyDescent="0.2">
      <c r="A45" s="27">
        <v>39</v>
      </c>
      <c r="B45" s="3" t="s">
        <v>32</v>
      </c>
      <c r="C45" s="64"/>
      <c r="D45" s="64"/>
      <c r="E45" s="37"/>
      <c r="F45" s="37"/>
      <c r="G45" s="13">
        <v>0</v>
      </c>
      <c r="H45" s="13">
        <f t="shared" si="2"/>
        <v>0</v>
      </c>
      <c r="I45" s="13">
        <f t="shared" si="3"/>
        <v>0</v>
      </c>
      <c r="J45" s="13">
        <f t="shared" si="4"/>
        <v>0</v>
      </c>
      <c r="K45" s="13">
        <f t="shared" si="5"/>
        <v>0</v>
      </c>
      <c r="L45" s="13">
        <f t="shared" si="18"/>
        <v>0</v>
      </c>
      <c r="M45" s="43">
        <v>0</v>
      </c>
      <c r="N45" s="43">
        <v>0</v>
      </c>
      <c r="O45" s="43">
        <v>0</v>
      </c>
      <c r="P45" s="43">
        <v>0</v>
      </c>
      <c r="Q45" s="13">
        <f t="shared" si="15"/>
        <v>0</v>
      </c>
      <c r="R45" s="43">
        <f t="shared" si="19"/>
        <v>0</v>
      </c>
      <c r="S45" s="43">
        <f t="shared" si="20"/>
        <v>0</v>
      </c>
      <c r="T45" s="43">
        <f t="shared" si="21"/>
        <v>0</v>
      </c>
      <c r="U45" s="43">
        <f t="shared" si="22"/>
        <v>0</v>
      </c>
      <c r="V45" s="10"/>
    </row>
    <row r="46" spans="1:22" ht="30" x14ac:dyDescent="0.2">
      <c r="A46" s="27">
        <v>40</v>
      </c>
      <c r="B46" s="3" t="s">
        <v>33</v>
      </c>
      <c r="C46" s="64"/>
      <c r="D46" s="64"/>
      <c r="E46" s="37"/>
      <c r="F46" s="37"/>
      <c r="G46" s="13">
        <v>0</v>
      </c>
      <c r="H46" s="13">
        <f t="shared" si="2"/>
        <v>0</v>
      </c>
      <c r="I46" s="13">
        <f t="shared" si="3"/>
        <v>0</v>
      </c>
      <c r="J46" s="13">
        <f t="shared" si="4"/>
        <v>0</v>
      </c>
      <c r="K46" s="13">
        <f t="shared" si="5"/>
        <v>0</v>
      </c>
      <c r="L46" s="13">
        <f t="shared" si="18"/>
        <v>0</v>
      </c>
      <c r="M46" s="43">
        <v>0</v>
      </c>
      <c r="N46" s="43">
        <v>0</v>
      </c>
      <c r="O46" s="43">
        <v>0</v>
      </c>
      <c r="P46" s="43">
        <v>0</v>
      </c>
      <c r="Q46" s="13">
        <f t="shared" si="15"/>
        <v>0</v>
      </c>
      <c r="R46" s="43">
        <f t="shared" si="19"/>
        <v>0</v>
      </c>
      <c r="S46" s="43">
        <f t="shared" si="20"/>
        <v>0</v>
      </c>
      <c r="T46" s="43">
        <f t="shared" si="21"/>
        <v>0</v>
      </c>
      <c r="U46" s="43">
        <f t="shared" si="22"/>
        <v>0</v>
      </c>
      <c r="V46" s="10"/>
    </row>
    <row r="47" spans="1:22" ht="30" x14ac:dyDescent="0.2">
      <c r="A47" s="27">
        <v>41</v>
      </c>
      <c r="B47" s="3" t="s">
        <v>34</v>
      </c>
      <c r="C47" s="64"/>
      <c r="D47" s="64"/>
      <c r="E47" s="37"/>
      <c r="F47" s="37"/>
      <c r="G47" s="13">
        <v>0</v>
      </c>
      <c r="H47" s="13">
        <f t="shared" si="2"/>
        <v>0</v>
      </c>
      <c r="I47" s="13">
        <f t="shared" si="3"/>
        <v>0</v>
      </c>
      <c r="J47" s="13">
        <f t="shared" si="4"/>
        <v>0</v>
      </c>
      <c r="K47" s="13">
        <f t="shared" si="5"/>
        <v>0</v>
      </c>
      <c r="L47" s="13">
        <f t="shared" si="18"/>
        <v>0</v>
      </c>
      <c r="M47" s="43">
        <v>0</v>
      </c>
      <c r="N47" s="43">
        <v>0</v>
      </c>
      <c r="O47" s="43">
        <v>0</v>
      </c>
      <c r="P47" s="43">
        <v>0</v>
      </c>
      <c r="Q47" s="13">
        <f t="shared" si="15"/>
        <v>0</v>
      </c>
      <c r="R47" s="43">
        <f t="shared" si="19"/>
        <v>0</v>
      </c>
      <c r="S47" s="43">
        <f t="shared" si="20"/>
        <v>0</v>
      </c>
      <c r="T47" s="43">
        <f t="shared" si="21"/>
        <v>0</v>
      </c>
      <c r="U47" s="43">
        <f t="shared" si="22"/>
        <v>0</v>
      </c>
      <c r="V47" s="10"/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16"/>
        <v>0.43382559774964841</v>
      </c>
      <c r="F48" s="37">
        <f t="shared" si="17"/>
        <v>0.56617440225035165</v>
      </c>
      <c r="G48" s="13">
        <v>0</v>
      </c>
      <c r="H48" s="13">
        <f t="shared" si="2"/>
        <v>0</v>
      </c>
      <c r="I48" s="13">
        <f t="shared" si="3"/>
        <v>0</v>
      </c>
      <c r="J48" s="13">
        <f t="shared" si="4"/>
        <v>0</v>
      </c>
      <c r="K48" s="13">
        <f t="shared" si="5"/>
        <v>0</v>
      </c>
      <c r="L48" s="13">
        <f t="shared" si="18"/>
        <v>0</v>
      </c>
      <c r="M48" s="43">
        <f>ROUND(H48*E48,0)</f>
        <v>0</v>
      </c>
      <c r="N48" s="43">
        <f>ROUND(I48*E48,0)</f>
        <v>0</v>
      </c>
      <c r="O48" s="43">
        <f>ROUND(J48*E48,0)</f>
        <v>0</v>
      </c>
      <c r="P48" s="43">
        <f t="shared" ref="P48" si="23">L48-M48-N48-O48</f>
        <v>0</v>
      </c>
      <c r="Q48" s="13">
        <f t="shared" si="15"/>
        <v>0</v>
      </c>
      <c r="R48" s="43">
        <f t="shared" si="19"/>
        <v>0</v>
      </c>
      <c r="S48" s="43">
        <f t="shared" si="20"/>
        <v>0</v>
      </c>
      <c r="T48" s="43">
        <f t="shared" si="21"/>
        <v>0</v>
      </c>
      <c r="U48" s="43">
        <f t="shared" si="22"/>
        <v>0</v>
      </c>
      <c r="V48" s="10"/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16"/>
        <v>0.4304814287422416</v>
      </c>
      <c r="F49" s="37">
        <f t="shared" si="17"/>
        <v>0.5695185712577584</v>
      </c>
      <c r="G49" s="13">
        <v>3</v>
      </c>
      <c r="H49" s="13">
        <f t="shared" si="2"/>
        <v>1</v>
      </c>
      <c r="I49" s="13">
        <f t="shared" si="3"/>
        <v>1</v>
      </c>
      <c r="J49" s="13">
        <f t="shared" si="4"/>
        <v>1</v>
      </c>
      <c r="K49" s="13">
        <f t="shared" si="5"/>
        <v>0</v>
      </c>
      <c r="L49" s="13">
        <f t="shared" si="18"/>
        <v>1</v>
      </c>
      <c r="M49" s="43">
        <f>ROUND(H49*E49,0)</f>
        <v>0</v>
      </c>
      <c r="N49" s="43">
        <f>ROUND(I49*E49,0)</f>
        <v>0</v>
      </c>
      <c r="O49" s="43">
        <f>ROUND(J49*E49,0)</f>
        <v>0</v>
      </c>
      <c r="P49" s="43">
        <f t="shared" si="10"/>
        <v>1</v>
      </c>
      <c r="Q49" s="13">
        <f t="shared" si="15"/>
        <v>2</v>
      </c>
      <c r="R49" s="43">
        <f t="shared" si="19"/>
        <v>1</v>
      </c>
      <c r="S49" s="43">
        <f t="shared" si="20"/>
        <v>1</v>
      </c>
      <c r="T49" s="43">
        <f t="shared" si="21"/>
        <v>1</v>
      </c>
      <c r="U49" s="43">
        <f t="shared" si="22"/>
        <v>-1</v>
      </c>
      <c r="V49" s="10"/>
    </row>
    <row r="50" spans="1:22" x14ac:dyDescent="0.2">
      <c r="A50" s="27">
        <v>44</v>
      </c>
      <c r="B50" s="3" t="s">
        <v>61</v>
      </c>
      <c r="C50" s="64"/>
      <c r="D50" s="64"/>
      <c r="E50" s="37"/>
      <c r="F50" s="37"/>
      <c r="G50" s="13"/>
      <c r="H50" s="13">
        <f t="shared" si="2"/>
        <v>0</v>
      </c>
      <c r="I50" s="13">
        <f t="shared" si="3"/>
        <v>0</v>
      </c>
      <c r="J50" s="13">
        <f t="shared" si="4"/>
        <v>0</v>
      </c>
      <c r="K50" s="13">
        <f t="shared" si="5"/>
        <v>0</v>
      </c>
      <c r="L50" s="13">
        <f t="shared" si="18"/>
        <v>0</v>
      </c>
      <c r="M50" s="43">
        <f>ROUND(H50*E50,0)</f>
        <v>0</v>
      </c>
      <c r="N50" s="43">
        <f>ROUND(I50*E50,0)</f>
        <v>0</v>
      </c>
      <c r="O50" s="43">
        <f>ROUND(J50*E50,0)</f>
        <v>0</v>
      </c>
      <c r="P50" s="43">
        <f t="shared" si="10"/>
        <v>0</v>
      </c>
      <c r="Q50" s="13">
        <f t="shared" si="15"/>
        <v>0</v>
      </c>
      <c r="R50" s="43">
        <f t="shared" si="19"/>
        <v>0</v>
      </c>
      <c r="S50" s="43">
        <f t="shared" si="20"/>
        <v>0</v>
      </c>
      <c r="T50" s="43">
        <f t="shared" si="21"/>
        <v>0</v>
      </c>
      <c r="U50" s="43">
        <f t="shared" si="22"/>
        <v>0</v>
      </c>
      <c r="V50" s="10"/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16"/>
        <v>0.85633633633633632</v>
      </c>
      <c r="F51" s="37">
        <f t="shared" si="17"/>
        <v>0.14366366366366368</v>
      </c>
      <c r="G51" s="13">
        <v>0</v>
      </c>
      <c r="H51" s="13">
        <f t="shared" si="2"/>
        <v>0</v>
      </c>
      <c r="I51" s="13">
        <f t="shared" si="3"/>
        <v>0</v>
      </c>
      <c r="J51" s="13">
        <f t="shared" si="4"/>
        <v>0</v>
      </c>
      <c r="K51" s="13">
        <f t="shared" si="5"/>
        <v>0</v>
      </c>
      <c r="L51" s="13">
        <f t="shared" si="18"/>
        <v>0</v>
      </c>
      <c r="M51" s="43">
        <f>ROUND(H51*E51,0)</f>
        <v>0</v>
      </c>
      <c r="N51" s="43">
        <f>ROUND(I51*E51,0)</f>
        <v>0</v>
      </c>
      <c r="O51" s="43">
        <f>ROUND(J51*E51,0)</f>
        <v>0</v>
      </c>
      <c r="P51" s="43">
        <f t="shared" si="10"/>
        <v>0</v>
      </c>
      <c r="Q51" s="13">
        <f t="shared" si="15"/>
        <v>0</v>
      </c>
      <c r="R51" s="43">
        <f t="shared" si="19"/>
        <v>0</v>
      </c>
      <c r="S51" s="43">
        <f t="shared" si="20"/>
        <v>0</v>
      </c>
      <c r="T51" s="43">
        <f t="shared" si="21"/>
        <v>0</v>
      </c>
      <c r="U51" s="43">
        <f t="shared" si="22"/>
        <v>0</v>
      </c>
      <c r="V51" s="10"/>
    </row>
    <row r="52" spans="1:22" ht="30" x14ac:dyDescent="0.2">
      <c r="A52" s="27">
        <v>46</v>
      </c>
      <c r="B52" s="3" t="s">
        <v>37</v>
      </c>
      <c r="C52" s="64"/>
      <c r="D52" s="64"/>
      <c r="E52" s="37"/>
      <c r="F52" s="37"/>
      <c r="G52" s="13">
        <v>0</v>
      </c>
      <c r="H52" s="13">
        <f t="shared" si="2"/>
        <v>0</v>
      </c>
      <c r="I52" s="13">
        <f t="shared" si="3"/>
        <v>0</v>
      </c>
      <c r="J52" s="13">
        <f t="shared" si="4"/>
        <v>0</v>
      </c>
      <c r="K52" s="13">
        <f t="shared" si="5"/>
        <v>0</v>
      </c>
      <c r="L52" s="13">
        <f t="shared" si="18"/>
        <v>0</v>
      </c>
      <c r="M52" s="43">
        <f>ROUND(H52*E52,0)</f>
        <v>0</v>
      </c>
      <c r="N52" s="43">
        <f>ROUND(I52*E52,0)</f>
        <v>0</v>
      </c>
      <c r="O52" s="43">
        <f>ROUND(J52*E52,0)</f>
        <v>0</v>
      </c>
      <c r="P52" s="43">
        <f t="shared" si="10"/>
        <v>0</v>
      </c>
      <c r="Q52" s="13">
        <f t="shared" si="15"/>
        <v>0</v>
      </c>
      <c r="R52" s="43">
        <f t="shared" si="19"/>
        <v>0</v>
      </c>
      <c r="S52" s="43">
        <f t="shared" si="20"/>
        <v>0</v>
      </c>
      <c r="T52" s="43">
        <f t="shared" si="21"/>
        <v>0</v>
      </c>
      <c r="U52" s="43">
        <f t="shared" si="22"/>
        <v>0</v>
      </c>
      <c r="V52" s="10"/>
    </row>
    <row r="53" spans="1:22" x14ac:dyDescent="0.2">
      <c r="A53" s="27">
        <v>47</v>
      </c>
      <c r="B53" s="3" t="s">
        <v>38</v>
      </c>
      <c r="C53" s="64"/>
      <c r="D53" s="64"/>
      <c r="E53" s="37"/>
      <c r="F53" s="37"/>
      <c r="G53" s="13">
        <v>0</v>
      </c>
      <c r="H53" s="13">
        <f t="shared" si="2"/>
        <v>0</v>
      </c>
      <c r="I53" s="13">
        <f t="shared" si="3"/>
        <v>0</v>
      </c>
      <c r="J53" s="13">
        <f t="shared" si="4"/>
        <v>0</v>
      </c>
      <c r="K53" s="13">
        <f t="shared" si="5"/>
        <v>0</v>
      </c>
      <c r="L53" s="13">
        <f t="shared" si="18"/>
        <v>0</v>
      </c>
      <c r="M53" s="43">
        <v>0</v>
      </c>
      <c r="N53" s="43">
        <v>0</v>
      </c>
      <c r="O53" s="43">
        <v>0</v>
      </c>
      <c r="P53" s="43">
        <v>0</v>
      </c>
      <c r="Q53" s="13">
        <f t="shared" si="15"/>
        <v>0</v>
      </c>
      <c r="R53" s="43">
        <f t="shared" si="19"/>
        <v>0</v>
      </c>
      <c r="S53" s="43">
        <f t="shared" si="20"/>
        <v>0</v>
      </c>
      <c r="T53" s="43">
        <f t="shared" si="21"/>
        <v>0</v>
      </c>
      <c r="U53" s="43">
        <f t="shared" si="22"/>
        <v>0</v>
      </c>
      <c r="V53" s="10"/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13">
        <v>0</v>
      </c>
      <c r="H54" s="13">
        <f t="shared" si="2"/>
        <v>0</v>
      </c>
      <c r="I54" s="13">
        <f t="shared" si="3"/>
        <v>0</v>
      </c>
      <c r="J54" s="13">
        <f t="shared" si="4"/>
        <v>0</v>
      </c>
      <c r="K54" s="13">
        <f t="shared" si="5"/>
        <v>0</v>
      </c>
      <c r="L54" s="13">
        <f t="shared" si="18"/>
        <v>0</v>
      </c>
      <c r="M54" s="43">
        <v>0</v>
      </c>
      <c r="N54" s="43">
        <v>0</v>
      </c>
      <c r="O54" s="43">
        <v>0</v>
      </c>
      <c r="P54" s="43">
        <v>0</v>
      </c>
      <c r="Q54" s="13">
        <f t="shared" si="15"/>
        <v>0</v>
      </c>
      <c r="R54" s="43">
        <f t="shared" si="19"/>
        <v>0</v>
      </c>
      <c r="S54" s="43">
        <f t="shared" si="20"/>
        <v>0</v>
      </c>
      <c r="T54" s="43">
        <f t="shared" si="21"/>
        <v>0</v>
      </c>
      <c r="U54" s="43">
        <f t="shared" si="22"/>
        <v>0</v>
      </c>
      <c r="V54" s="10"/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13">
        <v>0</v>
      </c>
      <c r="H55" s="13">
        <f t="shared" si="2"/>
        <v>0</v>
      </c>
      <c r="I55" s="13">
        <f t="shared" si="3"/>
        <v>0</v>
      </c>
      <c r="J55" s="13">
        <f t="shared" si="4"/>
        <v>0</v>
      </c>
      <c r="K55" s="13">
        <f t="shared" si="5"/>
        <v>0</v>
      </c>
      <c r="L55" s="13">
        <f t="shared" si="18"/>
        <v>0</v>
      </c>
      <c r="M55" s="43">
        <v>0</v>
      </c>
      <c r="N55" s="43">
        <v>0</v>
      </c>
      <c r="O55" s="43">
        <v>0</v>
      </c>
      <c r="P55" s="43">
        <v>0</v>
      </c>
      <c r="Q55" s="13">
        <f t="shared" si="15"/>
        <v>0</v>
      </c>
      <c r="R55" s="43">
        <f t="shared" si="19"/>
        <v>0</v>
      </c>
      <c r="S55" s="43">
        <f t="shared" si="20"/>
        <v>0</v>
      </c>
      <c r="T55" s="43">
        <f t="shared" si="21"/>
        <v>0</v>
      </c>
      <c r="U55" s="43">
        <f t="shared" si="22"/>
        <v>0</v>
      </c>
      <c r="V55" s="10"/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13">
        <v>0</v>
      </c>
      <c r="H56" s="13">
        <f t="shared" si="2"/>
        <v>0</v>
      </c>
      <c r="I56" s="13">
        <f t="shared" si="3"/>
        <v>0</v>
      </c>
      <c r="J56" s="13">
        <f t="shared" si="4"/>
        <v>0</v>
      </c>
      <c r="K56" s="13">
        <f t="shared" si="5"/>
        <v>0</v>
      </c>
      <c r="L56" s="13">
        <f t="shared" si="18"/>
        <v>0</v>
      </c>
      <c r="M56" s="43">
        <v>0</v>
      </c>
      <c r="N56" s="43">
        <v>0</v>
      </c>
      <c r="O56" s="43">
        <v>0</v>
      </c>
      <c r="P56" s="43">
        <v>0</v>
      </c>
      <c r="Q56" s="13">
        <f t="shared" si="15"/>
        <v>0</v>
      </c>
      <c r="R56" s="43">
        <f t="shared" si="19"/>
        <v>0</v>
      </c>
      <c r="S56" s="43">
        <f t="shared" si="20"/>
        <v>0</v>
      </c>
      <c r="T56" s="43">
        <f t="shared" si="21"/>
        <v>0</v>
      </c>
      <c r="U56" s="43">
        <f t="shared" si="22"/>
        <v>0</v>
      </c>
      <c r="V56" s="10"/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13">
        <v>0</v>
      </c>
      <c r="H57" s="13">
        <f t="shared" si="2"/>
        <v>0</v>
      </c>
      <c r="I57" s="13">
        <f t="shared" si="3"/>
        <v>0</v>
      </c>
      <c r="J57" s="13">
        <f t="shared" si="4"/>
        <v>0</v>
      </c>
      <c r="K57" s="13">
        <f t="shared" si="5"/>
        <v>0</v>
      </c>
      <c r="L57" s="13">
        <f t="shared" si="18"/>
        <v>0</v>
      </c>
      <c r="M57" s="43">
        <v>0</v>
      </c>
      <c r="N57" s="43">
        <v>0</v>
      </c>
      <c r="O57" s="43">
        <v>0</v>
      </c>
      <c r="P57" s="43">
        <v>0</v>
      </c>
      <c r="Q57" s="13">
        <f t="shared" si="15"/>
        <v>0</v>
      </c>
      <c r="R57" s="43">
        <f t="shared" si="19"/>
        <v>0</v>
      </c>
      <c r="S57" s="43">
        <f t="shared" si="20"/>
        <v>0</v>
      </c>
      <c r="T57" s="43">
        <f t="shared" si="21"/>
        <v>0</v>
      </c>
      <c r="U57" s="43">
        <f t="shared" si="22"/>
        <v>0</v>
      </c>
      <c r="V57" s="10"/>
    </row>
    <row r="58" spans="1:22" x14ac:dyDescent="0.2">
      <c r="A58" s="27">
        <v>52</v>
      </c>
      <c r="B58" s="3" t="s">
        <v>42</v>
      </c>
      <c r="C58" s="64"/>
      <c r="D58" s="64"/>
      <c r="E58" s="37"/>
      <c r="F58" s="37"/>
      <c r="G58" s="13">
        <v>0</v>
      </c>
      <c r="H58" s="13">
        <f t="shared" si="2"/>
        <v>0</v>
      </c>
      <c r="I58" s="13">
        <f t="shared" si="3"/>
        <v>0</v>
      </c>
      <c r="J58" s="13">
        <f t="shared" si="4"/>
        <v>0</v>
      </c>
      <c r="K58" s="13">
        <f t="shared" si="5"/>
        <v>0</v>
      </c>
      <c r="L58" s="13">
        <f t="shared" si="18"/>
        <v>0</v>
      </c>
      <c r="M58" s="43">
        <v>0</v>
      </c>
      <c r="N58" s="43">
        <v>0</v>
      </c>
      <c r="O58" s="43">
        <v>0</v>
      </c>
      <c r="P58" s="43">
        <v>0</v>
      </c>
      <c r="Q58" s="13">
        <f t="shared" si="15"/>
        <v>0</v>
      </c>
      <c r="R58" s="43">
        <f t="shared" si="19"/>
        <v>0</v>
      </c>
      <c r="S58" s="43">
        <f t="shared" si="20"/>
        <v>0</v>
      </c>
      <c r="T58" s="43">
        <f t="shared" si="21"/>
        <v>0</v>
      </c>
      <c r="U58" s="43">
        <f t="shared" si="22"/>
        <v>0</v>
      </c>
      <c r="V58" s="10"/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13">
        <v>0</v>
      </c>
      <c r="H59" s="13">
        <f t="shared" si="2"/>
        <v>0</v>
      </c>
      <c r="I59" s="13">
        <f t="shared" si="3"/>
        <v>0</v>
      </c>
      <c r="J59" s="13">
        <f t="shared" si="4"/>
        <v>0</v>
      </c>
      <c r="K59" s="13">
        <f t="shared" si="5"/>
        <v>0</v>
      </c>
      <c r="L59" s="13">
        <f t="shared" si="18"/>
        <v>0</v>
      </c>
      <c r="M59" s="43">
        <v>0</v>
      </c>
      <c r="N59" s="43">
        <v>0</v>
      </c>
      <c r="O59" s="43">
        <v>0</v>
      </c>
      <c r="P59" s="43">
        <v>0</v>
      </c>
      <c r="Q59" s="13">
        <f t="shared" si="15"/>
        <v>0</v>
      </c>
      <c r="R59" s="43">
        <f t="shared" si="19"/>
        <v>0</v>
      </c>
      <c r="S59" s="43">
        <f t="shared" si="20"/>
        <v>0</v>
      </c>
      <c r="T59" s="43">
        <f t="shared" si="21"/>
        <v>0</v>
      </c>
      <c r="U59" s="43">
        <f t="shared" si="22"/>
        <v>0</v>
      </c>
      <c r="V59" s="10"/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13">
        <v>0</v>
      </c>
      <c r="H60" s="13">
        <f t="shared" si="2"/>
        <v>0</v>
      </c>
      <c r="I60" s="13">
        <f t="shared" si="3"/>
        <v>0</v>
      </c>
      <c r="J60" s="13">
        <f t="shared" si="4"/>
        <v>0</v>
      </c>
      <c r="K60" s="13">
        <f t="shared" si="5"/>
        <v>0</v>
      </c>
      <c r="L60" s="13">
        <f t="shared" si="18"/>
        <v>0</v>
      </c>
      <c r="M60" s="43">
        <v>0</v>
      </c>
      <c r="N60" s="43">
        <v>0</v>
      </c>
      <c r="O60" s="43">
        <v>0</v>
      </c>
      <c r="P60" s="43">
        <v>0</v>
      </c>
      <c r="Q60" s="13">
        <f t="shared" si="15"/>
        <v>0</v>
      </c>
      <c r="R60" s="43">
        <f t="shared" si="19"/>
        <v>0</v>
      </c>
      <c r="S60" s="43">
        <f t="shared" si="20"/>
        <v>0</v>
      </c>
      <c r="T60" s="43">
        <f t="shared" si="21"/>
        <v>0</v>
      </c>
      <c r="U60" s="43">
        <f t="shared" si="22"/>
        <v>0</v>
      </c>
      <c r="V60" s="10"/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13">
        <v>0</v>
      </c>
      <c r="H61" s="13">
        <f t="shared" si="2"/>
        <v>0</v>
      </c>
      <c r="I61" s="13">
        <f t="shared" si="3"/>
        <v>0</v>
      </c>
      <c r="J61" s="13">
        <f t="shared" si="4"/>
        <v>0</v>
      </c>
      <c r="K61" s="13">
        <f t="shared" si="5"/>
        <v>0</v>
      </c>
      <c r="L61" s="13">
        <f t="shared" si="18"/>
        <v>0</v>
      </c>
      <c r="M61" s="43">
        <v>0</v>
      </c>
      <c r="N61" s="43">
        <v>0</v>
      </c>
      <c r="O61" s="43">
        <v>0</v>
      </c>
      <c r="P61" s="43">
        <v>0</v>
      </c>
      <c r="Q61" s="13">
        <f t="shared" si="15"/>
        <v>0</v>
      </c>
      <c r="R61" s="43">
        <f t="shared" si="19"/>
        <v>0</v>
      </c>
      <c r="S61" s="43">
        <f t="shared" si="20"/>
        <v>0</v>
      </c>
      <c r="T61" s="43">
        <f t="shared" si="21"/>
        <v>0</v>
      </c>
      <c r="U61" s="43">
        <f t="shared" si="22"/>
        <v>0</v>
      </c>
      <c r="V61" s="10"/>
    </row>
    <row r="62" spans="1:22" x14ac:dyDescent="0.2">
      <c r="A62" s="27">
        <v>56</v>
      </c>
      <c r="B62" s="7" t="s">
        <v>44</v>
      </c>
      <c r="C62" s="64"/>
      <c r="D62" s="64"/>
      <c r="E62" s="37"/>
      <c r="F62" s="37"/>
      <c r="G62" s="13">
        <v>0</v>
      </c>
      <c r="H62" s="13">
        <f t="shared" si="2"/>
        <v>0</v>
      </c>
      <c r="I62" s="13">
        <f t="shared" si="3"/>
        <v>0</v>
      </c>
      <c r="J62" s="13">
        <f t="shared" si="4"/>
        <v>0</v>
      </c>
      <c r="K62" s="13">
        <f t="shared" si="5"/>
        <v>0</v>
      </c>
      <c r="L62" s="13">
        <f t="shared" si="18"/>
        <v>0</v>
      </c>
      <c r="M62" s="43">
        <v>0</v>
      </c>
      <c r="N62" s="43">
        <v>0</v>
      </c>
      <c r="O62" s="43">
        <v>0</v>
      </c>
      <c r="P62" s="43">
        <v>0</v>
      </c>
      <c r="Q62" s="13">
        <f t="shared" si="15"/>
        <v>0</v>
      </c>
      <c r="R62" s="43">
        <f t="shared" si="19"/>
        <v>0</v>
      </c>
      <c r="S62" s="43">
        <f t="shared" si="20"/>
        <v>0</v>
      </c>
      <c r="T62" s="43">
        <f t="shared" si="21"/>
        <v>0</v>
      </c>
      <c r="U62" s="43">
        <f t="shared" si="22"/>
        <v>0</v>
      </c>
      <c r="V62" s="10"/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13">
        <v>0</v>
      </c>
      <c r="H63" s="13">
        <f t="shared" si="2"/>
        <v>0</v>
      </c>
      <c r="I63" s="13">
        <f t="shared" si="3"/>
        <v>0</v>
      </c>
      <c r="J63" s="13">
        <f t="shared" si="4"/>
        <v>0</v>
      </c>
      <c r="K63" s="13">
        <f t="shared" si="5"/>
        <v>0</v>
      </c>
      <c r="L63" s="13">
        <f t="shared" si="18"/>
        <v>0</v>
      </c>
      <c r="M63" s="43">
        <v>0</v>
      </c>
      <c r="N63" s="43">
        <v>0</v>
      </c>
      <c r="O63" s="43">
        <v>0</v>
      </c>
      <c r="P63" s="43">
        <v>0</v>
      </c>
      <c r="Q63" s="13">
        <f t="shared" si="15"/>
        <v>0</v>
      </c>
      <c r="R63" s="43">
        <f t="shared" si="19"/>
        <v>0</v>
      </c>
      <c r="S63" s="43">
        <f t="shared" si="20"/>
        <v>0</v>
      </c>
      <c r="T63" s="43">
        <f t="shared" si="21"/>
        <v>0</v>
      </c>
      <c r="U63" s="43">
        <f t="shared" si="22"/>
        <v>0</v>
      </c>
      <c r="V63" s="10"/>
    </row>
    <row r="64" spans="1:22" x14ac:dyDescent="0.2">
      <c r="A64" s="27">
        <v>58</v>
      </c>
      <c r="B64" s="7" t="s">
        <v>46</v>
      </c>
      <c r="C64" s="64">
        <v>441457</v>
      </c>
      <c r="D64" s="64">
        <v>381037</v>
      </c>
      <c r="E64" s="37">
        <f t="shared" ref="E64" si="24">C64/(C64+D64)</f>
        <v>0.53672975122006972</v>
      </c>
      <c r="F64" s="37">
        <f t="shared" ref="F64" si="25">1-E64</f>
        <v>0.46327024877993028</v>
      </c>
      <c r="G64" s="13">
        <v>0</v>
      </c>
      <c r="H64" s="13">
        <f t="shared" si="2"/>
        <v>0</v>
      </c>
      <c r="I64" s="13">
        <f t="shared" si="3"/>
        <v>0</v>
      </c>
      <c r="J64" s="13">
        <f t="shared" si="4"/>
        <v>0</v>
      </c>
      <c r="K64" s="13">
        <f t="shared" si="5"/>
        <v>0</v>
      </c>
      <c r="L64" s="13">
        <f t="shared" si="18"/>
        <v>0</v>
      </c>
      <c r="M64" s="43">
        <f>ROUND(H64*E64,0)</f>
        <v>0</v>
      </c>
      <c r="N64" s="43">
        <f>ROUND(I64*E64,0)</f>
        <v>0</v>
      </c>
      <c r="O64" s="43">
        <f>ROUND(J64*E64,0)</f>
        <v>0</v>
      </c>
      <c r="P64" s="43">
        <f t="shared" ref="P64" si="26">L64-M64-N64-O64</f>
        <v>0</v>
      </c>
      <c r="Q64" s="13">
        <f t="shared" si="15"/>
        <v>0</v>
      </c>
      <c r="R64" s="43">
        <f t="shared" si="19"/>
        <v>0</v>
      </c>
      <c r="S64" s="43">
        <f t="shared" si="20"/>
        <v>0</v>
      </c>
      <c r="T64" s="43">
        <f t="shared" si="21"/>
        <v>0</v>
      </c>
      <c r="U64" s="43">
        <f t="shared" si="22"/>
        <v>0</v>
      </c>
      <c r="V64" s="10"/>
    </row>
    <row r="65" spans="1:22" x14ac:dyDescent="0.2">
      <c r="A65" s="27">
        <v>59</v>
      </c>
      <c r="B65" s="7" t="s">
        <v>48</v>
      </c>
      <c r="C65" s="64"/>
      <c r="D65" s="64"/>
      <c r="E65" s="37"/>
      <c r="F65" s="37"/>
      <c r="G65" s="13">
        <v>0</v>
      </c>
      <c r="H65" s="13">
        <f t="shared" si="2"/>
        <v>0</v>
      </c>
      <c r="I65" s="13">
        <f t="shared" si="3"/>
        <v>0</v>
      </c>
      <c r="J65" s="13">
        <f t="shared" si="4"/>
        <v>0</v>
      </c>
      <c r="K65" s="13">
        <f t="shared" si="5"/>
        <v>0</v>
      </c>
      <c r="L65" s="13">
        <f t="shared" si="18"/>
        <v>0</v>
      </c>
      <c r="M65" s="43">
        <v>0</v>
      </c>
      <c r="N65" s="43">
        <v>0</v>
      </c>
      <c r="O65" s="43">
        <v>0</v>
      </c>
      <c r="P65" s="43">
        <v>0</v>
      </c>
      <c r="Q65" s="13">
        <f t="shared" si="15"/>
        <v>0</v>
      </c>
      <c r="R65" s="43">
        <f t="shared" si="19"/>
        <v>0</v>
      </c>
      <c r="S65" s="43">
        <f t="shared" si="20"/>
        <v>0</v>
      </c>
      <c r="T65" s="43">
        <f t="shared" si="21"/>
        <v>0</v>
      </c>
      <c r="U65" s="43">
        <f t="shared" si="22"/>
        <v>0</v>
      </c>
      <c r="V65" s="10"/>
    </row>
    <row r="66" spans="1:22" x14ac:dyDescent="0.2">
      <c r="A66" s="27">
        <v>60</v>
      </c>
      <c r="B66" s="3" t="s">
        <v>49</v>
      </c>
      <c r="C66" s="64"/>
      <c r="D66" s="64"/>
      <c r="E66" s="37"/>
      <c r="F66" s="37"/>
      <c r="G66" s="13">
        <v>0</v>
      </c>
      <c r="H66" s="13">
        <f t="shared" si="2"/>
        <v>0</v>
      </c>
      <c r="I66" s="13">
        <f t="shared" si="3"/>
        <v>0</v>
      </c>
      <c r="J66" s="13">
        <f t="shared" si="4"/>
        <v>0</v>
      </c>
      <c r="K66" s="13">
        <f t="shared" si="5"/>
        <v>0</v>
      </c>
      <c r="L66" s="13">
        <f t="shared" si="18"/>
        <v>0</v>
      </c>
      <c r="M66" s="43">
        <v>0</v>
      </c>
      <c r="N66" s="43">
        <v>0</v>
      </c>
      <c r="O66" s="43">
        <v>0</v>
      </c>
      <c r="P66" s="43">
        <v>0</v>
      </c>
      <c r="Q66" s="13">
        <f t="shared" si="15"/>
        <v>0</v>
      </c>
      <c r="R66" s="43">
        <f t="shared" si="19"/>
        <v>0</v>
      </c>
      <c r="S66" s="43">
        <f t="shared" si="20"/>
        <v>0</v>
      </c>
      <c r="T66" s="43">
        <f t="shared" si="21"/>
        <v>0</v>
      </c>
      <c r="U66" s="43">
        <f t="shared" si="22"/>
        <v>0</v>
      </c>
      <c r="V66" s="10"/>
    </row>
    <row r="67" spans="1:22" x14ac:dyDescent="0.2">
      <c r="A67" s="27">
        <v>61</v>
      </c>
      <c r="B67" s="7" t="s">
        <v>133</v>
      </c>
      <c r="C67" s="64"/>
      <c r="D67" s="64"/>
      <c r="E67" s="37"/>
      <c r="F67" s="37"/>
      <c r="G67" s="13">
        <v>0</v>
      </c>
      <c r="H67" s="13">
        <f t="shared" si="2"/>
        <v>0</v>
      </c>
      <c r="I67" s="13">
        <f t="shared" si="3"/>
        <v>0</v>
      </c>
      <c r="J67" s="13">
        <f t="shared" si="4"/>
        <v>0</v>
      </c>
      <c r="K67" s="13">
        <f t="shared" si="5"/>
        <v>0</v>
      </c>
      <c r="L67" s="13">
        <f t="shared" si="18"/>
        <v>0</v>
      </c>
      <c r="M67" s="43">
        <v>0</v>
      </c>
      <c r="N67" s="43">
        <v>0</v>
      </c>
      <c r="O67" s="43">
        <v>0</v>
      </c>
      <c r="P67" s="43">
        <v>0</v>
      </c>
      <c r="Q67" s="13">
        <f t="shared" si="15"/>
        <v>0</v>
      </c>
      <c r="R67" s="43">
        <f t="shared" si="19"/>
        <v>0</v>
      </c>
      <c r="S67" s="43">
        <f t="shared" si="20"/>
        <v>0</v>
      </c>
      <c r="T67" s="43">
        <f t="shared" si="21"/>
        <v>0</v>
      </c>
      <c r="U67" s="43">
        <f t="shared" si="22"/>
        <v>0</v>
      </c>
      <c r="V67" s="10"/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13">
        <v>0</v>
      </c>
      <c r="H68" s="13">
        <f t="shared" si="2"/>
        <v>0</v>
      </c>
      <c r="I68" s="13">
        <f t="shared" si="3"/>
        <v>0</v>
      </c>
      <c r="J68" s="13">
        <f t="shared" si="4"/>
        <v>0</v>
      </c>
      <c r="K68" s="13">
        <f t="shared" si="5"/>
        <v>0</v>
      </c>
      <c r="L68" s="13">
        <f t="shared" si="18"/>
        <v>0</v>
      </c>
      <c r="M68" s="43">
        <f t="shared" ref="M68:M80" si="27">ROUND(H68*E68,0)</f>
        <v>0</v>
      </c>
      <c r="N68" s="43">
        <f t="shared" ref="N68:N80" si="28">ROUND(I68*E68,0)</f>
        <v>0</v>
      </c>
      <c r="O68" s="43">
        <f t="shared" ref="O68:O80" si="29">ROUND(J68*E68,0)</f>
        <v>0</v>
      </c>
      <c r="P68" s="43">
        <f t="shared" si="10"/>
        <v>0</v>
      </c>
      <c r="Q68" s="13">
        <f t="shared" si="15"/>
        <v>0</v>
      </c>
      <c r="R68" s="43">
        <f t="shared" si="19"/>
        <v>0</v>
      </c>
      <c r="S68" s="43">
        <f t="shared" si="20"/>
        <v>0</v>
      </c>
      <c r="T68" s="43">
        <f t="shared" si="21"/>
        <v>0</v>
      </c>
      <c r="U68" s="43">
        <f t="shared" si="22"/>
        <v>0</v>
      </c>
      <c r="V68" s="10"/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13">
        <v>0</v>
      </c>
      <c r="H69" s="13">
        <f t="shared" si="2"/>
        <v>0</v>
      </c>
      <c r="I69" s="13">
        <f t="shared" si="3"/>
        <v>0</v>
      </c>
      <c r="J69" s="13">
        <f t="shared" si="4"/>
        <v>0</v>
      </c>
      <c r="K69" s="13">
        <f t="shared" si="5"/>
        <v>0</v>
      </c>
      <c r="L69" s="13">
        <f t="shared" si="18"/>
        <v>0</v>
      </c>
      <c r="M69" s="43">
        <f t="shared" si="27"/>
        <v>0</v>
      </c>
      <c r="N69" s="43">
        <f t="shared" si="28"/>
        <v>0</v>
      </c>
      <c r="O69" s="43">
        <f t="shared" si="29"/>
        <v>0</v>
      </c>
      <c r="P69" s="43">
        <f t="shared" si="10"/>
        <v>0</v>
      </c>
      <c r="Q69" s="13">
        <f t="shared" si="15"/>
        <v>0</v>
      </c>
      <c r="R69" s="43">
        <f t="shared" si="19"/>
        <v>0</v>
      </c>
      <c r="S69" s="43">
        <f t="shared" si="20"/>
        <v>0</v>
      </c>
      <c r="T69" s="43">
        <f t="shared" si="21"/>
        <v>0</v>
      </c>
      <c r="U69" s="43">
        <f t="shared" si="22"/>
        <v>0</v>
      </c>
      <c r="V69" s="10"/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13">
        <v>0</v>
      </c>
      <c r="H70" s="13">
        <f t="shared" si="2"/>
        <v>0</v>
      </c>
      <c r="I70" s="13">
        <f t="shared" si="3"/>
        <v>0</v>
      </c>
      <c r="J70" s="13">
        <f t="shared" si="4"/>
        <v>0</v>
      </c>
      <c r="K70" s="13">
        <f t="shared" si="5"/>
        <v>0</v>
      </c>
      <c r="L70" s="13">
        <f t="shared" si="18"/>
        <v>0</v>
      </c>
      <c r="M70" s="43">
        <f t="shared" si="27"/>
        <v>0</v>
      </c>
      <c r="N70" s="43">
        <f t="shared" si="28"/>
        <v>0</v>
      </c>
      <c r="O70" s="43">
        <f t="shared" si="29"/>
        <v>0</v>
      </c>
      <c r="P70" s="43">
        <f t="shared" si="10"/>
        <v>0</v>
      </c>
      <c r="Q70" s="13">
        <f t="shared" si="15"/>
        <v>0</v>
      </c>
      <c r="R70" s="43">
        <f t="shared" si="19"/>
        <v>0</v>
      </c>
      <c r="S70" s="43">
        <f t="shared" si="20"/>
        <v>0</v>
      </c>
      <c r="T70" s="43">
        <f t="shared" si="21"/>
        <v>0</v>
      </c>
      <c r="U70" s="43">
        <f t="shared" si="22"/>
        <v>0</v>
      </c>
      <c r="V70" s="10"/>
    </row>
    <row r="71" spans="1:22" x14ac:dyDescent="0.2">
      <c r="A71" s="27">
        <v>65</v>
      </c>
      <c r="B71" s="7" t="s">
        <v>51</v>
      </c>
      <c r="C71" s="37"/>
      <c r="D71" s="37"/>
      <c r="E71" s="37"/>
      <c r="F71" s="37"/>
      <c r="G71" s="13">
        <v>0</v>
      </c>
      <c r="H71" s="13">
        <f t="shared" ref="H71:H80" si="30">ROUND(G71/4,)</f>
        <v>0</v>
      </c>
      <c r="I71" s="13">
        <f t="shared" ref="I71:I80" si="31">H71</f>
        <v>0</v>
      </c>
      <c r="J71" s="13">
        <f t="shared" ref="J71:J80" si="32">H71</f>
        <v>0</v>
      </c>
      <c r="K71" s="13">
        <f t="shared" ref="K71:K80" si="33">G71-H71-I71-J71</f>
        <v>0</v>
      </c>
      <c r="L71" s="13">
        <f t="shared" ref="L71:L80" si="34">ROUND(G71*E71,0)</f>
        <v>0</v>
      </c>
      <c r="M71" s="43">
        <f t="shared" si="27"/>
        <v>0</v>
      </c>
      <c r="N71" s="43">
        <f t="shared" si="28"/>
        <v>0</v>
      </c>
      <c r="O71" s="43">
        <f t="shared" si="29"/>
        <v>0</v>
      </c>
      <c r="P71" s="43">
        <f t="shared" ref="P71:P80" si="35">L71-M71-N71-O71</f>
        <v>0</v>
      </c>
      <c r="Q71" s="13">
        <f t="shared" si="15"/>
        <v>0</v>
      </c>
      <c r="R71" s="43">
        <f t="shared" ref="R71:R79" si="36">H71-M71</f>
        <v>0</v>
      </c>
      <c r="S71" s="43">
        <f t="shared" ref="S71:S79" si="37">I71-N71</f>
        <v>0</v>
      </c>
      <c r="T71" s="43">
        <f t="shared" ref="T71:T79" si="38">J71-O71</f>
        <v>0</v>
      </c>
      <c r="U71" s="43">
        <f t="shared" ref="U71:U79" si="39">K71-P71</f>
        <v>0</v>
      </c>
      <c r="V71" s="10"/>
    </row>
    <row r="72" spans="1:22" x14ac:dyDescent="0.2">
      <c r="A72" s="27">
        <v>66</v>
      </c>
      <c r="B72" s="7" t="s">
        <v>50</v>
      </c>
      <c r="C72" s="37"/>
      <c r="D72" s="37"/>
      <c r="E72" s="37"/>
      <c r="F72" s="37"/>
      <c r="G72" s="13">
        <v>0</v>
      </c>
      <c r="H72" s="13">
        <f t="shared" si="30"/>
        <v>0</v>
      </c>
      <c r="I72" s="13">
        <f t="shared" si="31"/>
        <v>0</v>
      </c>
      <c r="J72" s="13">
        <f t="shared" si="32"/>
        <v>0</v>
      </c>
      <c r="K72" s="13">
        <f t="shared" si="33"/>
        <v>0</v>
      </c>
      <c r="L72" s="13">
        <f t="shared" si="34"/>
        <v>0</v>
      </c>
      <c r="M72" s="43">
        <f t="shared" si="27"/>
        <v>0</v>
      </c>
      <c r="N72" s="43">
        <f t="shared" si="28"/>
        <v>0</v>
      </c>
      <c r="O72" s="43">
        <f t="shared" si="29"/>
        <v>0</v>
      </c>
      <c r="P72" s="43">
        <f t="shared" si="35"/>
        <v>0</v>
      </c>
      <c r="Q72" s="13">
        <f t="shared" ref="Q72:Q79" si="40">R72+S72+T72+U72</f>
        <v>0</v>
      </c>
      <c r="R72" s="43">
        <f t="shared" si="36"/>
        <v>0</v>
      </c>
      <c r="S72" s="43">
        <f t="shared" si="37"/>
        <v>0</v>
      </c>
      <c r="T72" s="43">
        <f t="shared" si="38"/>
        <v>0</v>
      </c>
      <c r="U72" s="43">
        <f t="shared" si="39"/>
        <v>0</v>
      </c>
      <c r="V72" s="10"/>
    </row>
    <row r="73" spans="1:22" x14ac:dyDescent="0.2">
      <c r="A73" s="27">
        <v>67</v>
      </c>
      <c r="B73" s="7" t="s">
        <v>135</v>
      </c>
      <c r="C73" s="37"/>
      <c r="D73" s="37"/>
      <c r="E73" s="37"/>
      <c r="F73" s="37"/>
      <c r="G73" s="13">
        <v>0</v>
      </c>
      <c r="H73" s="13">
        <f t="shared" si="30"/>
        <v>0</v>
      </c>
      <c r="I73" s="13">
        <f t="shared" si="31"/>
        <v>0</v>
      </c>
      <c r="J73" s="13">
        <f t="shared" si="32"/>
        <v>0</v>
      </c>
      <c r="K73" s="13">
        <f t="shared" si="33"/>
        <v>0</v>
      </c>
      <c r="L73" s="13">
        <f t="shared" si="34"/>
        <v>0</v>
      </c>
      <c r="M73" s="43">
        <f t="shared" si="27"/>
        <v>0</v>
      </c>
      <c r="N73" s="43">
        <f t="shared" si="28"/>
        <v>0</v>
      </c>
      <c r="O73" s="43">
        <f t="shared" si="29"/>
        <v>0</v>
      </c>
      <c r="P73" s="43">
        <f t="shared" si="35"/>
        <v>0</v>
      </c>
      <c r="Q73" s="13">
        <f t="shared" si="40"/>
        <v>0</v>
      </c>
      <c r="R73" s="43">
        <f t="shared" si="36"/>
        <v>0</v>
      </c>
      <c r="S73" s="43">
        <f t="shared" si="37"/>
        <v>0</v>
      </c>
      <c r="T73" s="43">
        <f t="shared" si="38"/>
        <v>0</v>
      </c>
      <c r="U73" s="43">
        <f t="shared" si="39"/>
        <v>0</v>
      </c>
      <c r="V73" s="10"/>
    </row>
    <row r="74" spans="1:22" x14ac:dyDescent="0.2">
      <c r="A74" s="27">
        <v>68</v>
      </c>
      <c r="B74" s="7" t="s">
        <v>64</v>
      </c>
      <c r="C74" s="37"/>
      <c r="D74" s="37"/>
      <c r="E74" s="37"/>
      <c r="F74" s="37"/>
      <c r="G74" s="13">
        <v>0</v>
      </c>
      <c r="H74" s="13">
        <f t="shared" si="30"/>
        <v>0</v>
      </c>
      <c r="I74" s="13">
        <f t="shared" si="31"/>
        <v>0</v>
      </c>
      <c r="J74" s="13">
        <f t="shared" si="32"/>
        <v>0</v>
      </c>
      <c r="K74" s="13">
        <f t="shared" si="33"/>
        <v>0</v>
      </c>
      <c r="L74" s="13">
        <f t="shared" si="34"/>
        <v>0</v>
      </c>
      <c r="M74" s="43">
        <f t="shared" si="27"/>
        <v>0</v>
      </c>
      <c r="N74" s="43">
        <f t="shared" si="28"/>
        <v>0</v>
      </c>
      <c r="O74" s="43">
        <f t="shared" si="29"/>
        <v>0</v>
      </c>
      <c r="P74" s="43">
        <f t="shared" si="35"/>
        <v>0</v>
      </c>
      <c r="Q74" s="13">
        <f t="shared" si="40"/>
        <v>0</v>
      </c>
      <c r="R74" s="43">
        <f t="shared" si="36"/>
        <v>0</v>
      </c>
      <c r="S74" s="43">
        <f t="shared" si="37"/>
        <v>0</v>
      </c>
      <c r="T74" s="43">
        <f t="shared" si="38"/>
        <v>0</v>
      </c>
      <c r="U74" s="43">
        <f t="shared" si="39"/>
        <v>0</v>
      </c>
      <c r="V74" s="10"/>
    </row>
    <row r="75" spans="1:22" x14ac:dyDescent="0.2">
      <c r="A75" s="27">
        <v>69</v>
      </c>
      <c r="B75" s="7" t="s">
        <v>136</v>
      </c>
      <c r="C75" s="37"/>
      <c r="D75" s="37"/>
      <c r="E75" s="37"/>
      <c r="F75" s="37"/>
      <c r="G75" s="13">
        <v>0</v>
      </c>
      <c r="H75" s="13">
        <f t="shared" si="30"/>
        <v>0</v>
      </c>
      <c r="I75" s="13">
        <f t="shared" si="31"/>
        <v>0</v>
      </c>
      <c r="J75" s="13">
        <f t="shared" si="32"/>
        <v>0</v>
      </c>
      <c r="K75" s="13">
        <f t="shared" si="33"/>
        <v>0</v>
      </c>
      <c r="L75" s="13">
        <f t="shared" si="34"/>
        <v>0</v>
      </c>
      <c r="M75" s="43">
        <f t="shared" si="27"/>
        <v>0</v>
      </c>
      <c r="N75" s="43">
        <f t="shared" si="28"/>
        <v>0</v>
      </c>
      <c r="O75" s="43">
        <f t="shared" si="29"/>
        <v>0</v>
      </c>
      <c r="P75" s="43">
        <f t="shared" si="35"/>
        <v>0</v>
      </c>
      <c r="Q75" s="13">
        <f t="shared" si="40"/>
        <v>0</v>
      </c>
      <c r="R75" s="43">
        <f t="shared" si="36"/>
        <v>0</v>
      </c>
      <c r="S75" s="43">
        <f t="shared" si="37"/>
        <v>0</v>
      </c>
      <c r="T75" s="43">
        <f t="shared" si="38"/>
        <v>0</v>
      </c>
      <c r="U75" s="43">
        <f t="shared" si="39"/>
        <v>0</v>
      </c>
      <c r="V75" s="10"/>
    </row>
    <row r="76" spans="1:22" ht="45" x14ac:dyDescent="0.2">
      <c r="A76" s="27">
        <v>70</v>
      </c>
      <c r="B76" s="7" t="s">
        <v>137</v>
      </c>
      <c r="C76" s="37"/>
      <c r="D76" s="37"/>
      <c r="E76" s="37"/>
      <c r="F76" s="37"/>
      <c r="G76" s="13">
        <v>0</v>
      </c>
      <c r="H76" s="13">
        <f t="shared" si="30"/>
        <v>0</v>
      </c>
      <c r="I76" s="13">
        <f t="shared" si="31"/>
        <v>0</v>
      </c>
      <c r="J76" s="13">
        <f t="shared" si="32"/>
        <v>0</v>
      </c>
      <c r="K76" s="13">
        <f t="shared" si="33"/>
        <v>0</v>
      </c>
      <c r="L76" s="13">
        <f t="shared" si="34"/>
        <v>0</v>
      </c>
      <c r="M76" s="43">
        <f t="shared" si="27"/>
        <v>0</v>
      </c>
      <c r="N76" s="43">
        <f t="shared" si="28"/>
        <v>0</v>
      </c>
      <c r="O76" s="43">
        <f t="shared" si="29"/>
        <v>0</v>
      </c>
      <c r="P76" s="43">
        <f t="shared" si="35"/>
        <v>0</v>
      </c>
      <c r="Q76" s="13">
        <f t="shared" si="40"/>
        <v>0</v>
      </c>
      <c r="R76" s="43">
        <f t="shared" si="36"/>
        <v>0</v>
      </c>
      <c r="S76" s="43">
        <f t="shared" si="37"/>
        <v>0</v>
      </c>
      <c r="T76" s="43">
        <f t="shared" si="38"/>
        <v>0</v>
      </c>
      <c r="U76" s="43">
        <f t="shared" si="39"/>
        <v>0</v>
      </c>
      <c r="V76" s="10"/>
    </row>
    <row r="77" spans="1:22" x14ac:dyDescent="0.2">
      <c r="A77" s="27">
        <v>71</v>
      </c>
      <c r="B77" s="7" t="s">
        <v>138</v>
      </c>
      <c r="C77" s="37"/>
      <c r="D77" s="37"/>
      <c r="E77" s="37"/>
      <c r="F77" s="37"/>
      <c r="G77" s="13">
        <v>0</v>
      </c>
      <c r="H77" s="13">
        <f t="shared" si="30"/>
        <v>0</v>
      </c>
      <c r="I77" s="13">
        <f t="shared" si="31"/>
        <v>0</v>
      </c>
      <c r="J77" s="13">
        <f t="shared" si="32"/>
        <v>0</v>
      </c>
      <c r="K77" s="13">
        <f t="shared" si="33"/>
        <v>0</v>
      </c>
      <c r="L77" s="13">
        <f t="shared" si="34"/>
        <v>0</v>
      </c>
      <c r="M77" s="43">
        <f t="shared" si="27"/>
        <v>0</v>
      </c>
      <c r="N77" s="43">
        <f t="shared" si="28"/>
        <v>0</v>
      </c>
      <c r="O77" s="43">
        <f t="shared" si="29"/>
        <v>0</v>
      </c>
      <c r="P77" s="43">
        <f t="shared" si="35"/>
        <v>0</v>
      </c>
      <c r="Q77" s="13">
        <f t="shared" si="40"/>
        <v>0</v>
      </c>
      <c r="R77" s="43">
        <f t="shared" si="36"/>
        <v>0</v>
      </c>
      <c r="S77" s="43">
        <f t="shared" si="37"/>
        <v>0</v>
      </c>
      <c r="T77" s="43">
        <f t="shared" si="38"/>
        <v>0</v>
      </c>
      <c r="U77" s="43">
        <f t="shared" si="39"/>
        <v>0</v>
      </c>
      <c r="V77" s="10"/>
    </row>
    <row r="78" spans="1:22" x14ac:dyDescent="0.2">
      <c r="A78" s="27">
        <v>72</v>
      </c>
      <c r="B78" s="3" t="s">
        <v>139</v>
      </c>
      <c r="C78" s="37"/>
      <c r="D78" s="37"/>
      <c r="E78" s="37"/>
      <c r="F78" s="37"/>
      <c r="G78" s="13">
        <v>0</v>
      </c>
      <c r="H78" s="13">
        <f t="shared" si="30"/>
        <v>0</v>
      </c>
      <c r="I78" s="13">
        <f t="shared" si="31"/>
        <v>0</v>
      </c>
      <c r="J78" s="13">
        <f t="shared" si="32"/>
        <v>0</v>
      </c>
      <c r="K78" s="13">
        <f t="shared" si="33"/>
        <v>0</v>
      </c>
      <c r="L78" s="13">
        <f t="shared" si="34"/>
        <v>0</v>
      </c>
      <c r="M78" s="43">
        <f t="shared" si="27"/>
        <v>0</v>
      </c>
      <c r="N78" s="43">
        <f t="shared" si="28"/>
        <v>0</v>
      </c>
      <c r="O78" s="43">
        <f t="shared" si="29"/>
        <v>0</v>
      </c>
      <c r="P78" s="43">
        <f t="shared" si="35"/>
        <v>0</v>
      </c>
      <c r="Q78" s="13">
        <f t="shared" si="40"/>
        <v>0</v>
      </c>
      <c r="R78" s="43">
        <f t="shared" si="36"/>
        <v>0</v>
      </c>
      <c r="S78" s="43">
        <f t="shared" si="37"/>
        <v>0</v>
      </c>
      <c r="T78" s="43">
        <f t="shared" si="38"/>
        <v>0</v>
      </c>
      <c r="U78" s="43">
        <f t="shared" si="39"/>
        <v>0</v>
      </c>
      <c r="V78" s="10"/>
    </row>
    <row r="79" spans="1:22" x14ac:dyDescent="0.2">
      <c r="A79" s="27">
        <v>73</v>
      </c>
      <c r="B79" s="7" t="s">
        <v>47</v>
      </c>
      <c r="C79" s="37"/>
      <c r="D79" s="37"/>
      <c r="E79" s="37"/>
      <c r="F79" s="37"/>
      <c r="G79" s="13">
        <v>0</v>
      </c>
      <c r="H79" s="13">
        <f t="shared" si="30"/>
        <v>0</v>
      </c>
      <c r="I79" s="13">
        <f t="shared" si="31"/>
        <v>0</v>
      </c>
      <c r="J79" s="13">
        <f t="shared" si="32"/>
        <v>0</v>
      </c>
      <c r="K79" s="13">
        <f t="shared" si="33"/>
        <v>0</v>
      </c>
      <c r="L79" s="13">
        <f t="shared" si="34"/>
        <v>0</v>
      </c>
      <c r="M79" s="43">
        <f t="shared" si="27"/>
        <v>0</v>
      </c>
      <c r="N79" s="43">
        <f t="shared" si="28"/>
        <v>0</v>
      </c>
      <c r="O79" s="43">
        <f t="shared" si="29"/>
        <v>0</v>
      </c>
      <c r="P79" s="43">
        <f t="shared" si="35"/>
        <v>0</v>
      </c>
      <c r="Q79" s="13">
        <f t="shared" si="40"/>
        <v>0</v>
      </c>
      <c r="R79" s="43">
        <f t="shared" si="36"/>
        <v>0</v>
      </c>
      <c r="S79" s="43">
        <f t="shared" si="37"/>
        <v>0</v>
      </c>
      <c r="T79" s="43">
        <f t="shared" si="38"/>
        <v>0</v>
      </c>
      <c r="U79" s="43">
        <f t="shared" si="39"/>
        <v>0</v>
      </c>
      <c r="V79" s="10"/>
    </row>
    <row r="80" spans="1:22" x14ac:dyDescent="0.2">
      <c r="A80" s="27">
        <v>74</v>
      </c>
      <c r="B80" s="61" t="s">
        <v>142</v>
      </c>
      <c r="C80" s="37"/>
      <c r="D80" s="37"/>
      <c r="E80" s="37"/>
      <c r="F80" s="37"/>
      <c r="G80" s="13">
        <v>233</v>
      </c>
      <c r="H80" s="13">
        <f t="shared" si="30"/>
        <v>58</v>
      </c>
      <c r="I80" s="13">
        <f t="shared" si="31"/>
        <v>58</v>
      </c>
      <c r="J80" s="13">
        <f t="shared" si="32"/>
        <v>58</v>
      </c>
      <c r="K80" s="13">
        <f t="shared" si="33"/>
        <v>59</v>
      </c>
      <c r="L80" s="13">
        <f t="shared" si="34"/>
        <v>0</v>
      </c>
      <c r="M80" s="43">
        <f t="shared" si="27"/>
        <v>0</v>
      </c>
      <c r="N80" s="43">
        <f t="shared" si="28"/>
        <v>0</v>
      </c>
      <c r="O80" s="43">
        <f t="shared" si="29"/>
        <v>0</v>
      </c>
      <c r="P80" s="43">
        <f t="shared" si="35"/>
        <v>0</v>
      </c>
      <c r="Q80" s="13">
        <v>0</v>
      </c>
      <c r="R80" s="43">
        <v>0</v>
      </c>
      <c r="S80" s="43">
        <v>0</v>
      </c>
      <c r="T80" s="43">
        <v>0</v>
      </c>
      <c r="U80" s="43">
        <v>0</v>
      </c>
      <c r="V80" s="10"/>
    </row>
    <row r="81" spans="1:22" s="4" customFormat="1" ht="15.75" x14ac:dyDescent="0.25">
      <c r="A81" s="28"/>
      <c r="B81" s="33"/>
      <c r="C81" s="37">
        <f>SUM(C7:C80)</f>
        <v>4595535</v>
      </c>
      <c r="D81" s="37">
        <f>SUM(D7:D80)</f>
        <v>3925238</v>
      </c>
      <c r="E81" s="37">
        <f t="shared" ref="E81" si="41">C81/(C81+D81)</f>
        <v>0.5393331098011882</v>
      </c>
      <c r="F81" s="37">
        <f t="shared" ref="F81" si="42">1-E81</f>
        <v>0.4606668901988118</v>
      </c>
      <c r="G81" s="15">
        <f t="shared" ref="G81:U81" si="43">SUM(G7:G80)</f>
        <v>2434</v>
      </c>
      <c r="H81" s="15">
        <f t="shared" si="43"/>
        <v>609</v>
      </c>
      <c r="I81" s="15">
        <f t="shared" si="43"/>
        <v>609</v>
      </c>
      <c r="J81" s="15">
        <f t="shared" si="43"/>
        <v>609</v>
      </c>
      <c r="K81" s="15">
        <f t="shared" si="43"/>
        <v>607</v>
      </c>
      <c r="L81" s="15">
        <f t="shared" si="43"/>
        <v>1277</v>
      </c>
      <c r="M81" s="15">
        <f t="shared" si="43"/>
        <v>320</v>
      </c>
      <c r="N81" s="15">
        <f t="shared" si="43"/>
        <v>320</v>
      </c>
      <c r="O81" s="15">
        <f t="shared" si="43"/>
        <v>320</v>
      </c>
      <c r="P81" s="15">
        <f t="shared" si="43"/>
        <v>317</v>
      </c>
      <c r="Q81" s="15">
        <f t="shared" si="43"/>
        <v>924</v>
      </c>
      <c r="R81" s="15">
        <f t="shared" si="43"/>
        <v>231</v>
      </c>
      <c r="S81" s="15">
        <f t="shared" si="43"/>
        <v>231</v>
      </c>
      <c r="T81" s="15">
        <f t="shared" si="43"/>
        <v>231</v>
      </c>
      <c r="U81" s="15">
        <f t="shared" si="43"/>
        <v>231</v>
      </c>
      <c r="V81" s="10"/>
    </row>
    <row r="82" spans="1:22" x14ac:dyDescent="0.2">
      <c r="G82" s="16"/>
      <c r="L82" s="16"/>
      <c r="Q82" s="16"/>
    </row>
    <row r="83" spans="1:22" x14ac:dyDescent="0.2">
      <c r="C83" s="58"/>
      <c r="D83" s="58"/>
      <c r="E83" s="58"/>
      <c r="F83" s="58"/>
      <c r="G83" s="16"/>
      <c r="L83" s="16"/>
      <c r="Q83" s="16"/>
    </row>
  </sheetData>
  <mergeCells count="17">
    <mergeCell ref="A4:A6"/>
    <mergeCell ref="B4:B6"/>
    <mergeCell ref="G4:G6"/>
    <mergeCell ref="L4:P4"/>
    <mergeCell ref="C4:F4"/>
    <mergeCell ref="C5:D5"/>
    <mergeCell ref="E5:F5"/>
    <mergeCell ref="H5:H6"/>
    <mergeCell ref="I5:I6"/>
    <mergeCell ref="J5:J6"/>
    <mergeCell ref="K5:K6"/>
    <mergeCell ref="H4:K4"/>
    <mergeCell ref="Q4:U4"/>
    <mergeCell ref="L5:L6"/>
    <mergeCell ref="M5:P5"/>
    <mergeCell ref="Q5:Q6"/>
    <mergeCell ref="R5:U5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O69" activePane="bottomRight" state="frozen"/>
      <selection pane="topRight" activeCell="G1" sqref="G1"/>
      <selection pane="bottomLeft" activeCell="A7" sqref="A7"/>
      <selection pane="bottomRight" sqref="A1:V81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71</v>
      </c>
    </row>
    <row r="3" spans="1:22" ht="15.75" x14ac:dyDescent="0.25">
      <c r="B3" s="20" t="s">
        <v>147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122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122</v>
      </c>
      <c r="N5" s="136" t="s">
        <v>65</v>
      </c>
      <c r="O5" s="137"/>
      <c r="P5" s="137"/>
      <c r="Q5" s="138"/>
      <c r="R5" s="146" t="s">
        <v>122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34" t="s">
        <v>66</v>
      </c>
      <c r="O6" s="34" t="s">
        <v>67</v>
      </c>
      <c r="P6" s="34" t="s">
        <v>68</v>
      </c>
      <c r="Q6" s="34" t="s">
        <v>69</v>
      </c>
      <c r="R6" s="147"/>
      <c r="S6" s="34" t="s">
        <v>66</v>
      </c>
      <c r="T6" s="34" t="s">
        <v>67</v>
      </c>
      <c r="U6" s="34" t="s">
        <v>68</v>
      </c>
      <c r="V6" s="34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38" si="0">C7/(C7+D7)</f>
        <v>2.6463225652640362E-2</v>
      </c>
      <c r="F7" s="37">
        <f t="shared" ref="F7:F38" si="1">1-E7</f>
        <v>0.97353677434735963</v>
      </c>
      <c r="G7" s="52">
        <f t="shared" ref="G7:G23" si="2">C7+D7</f>
        <v>8389</v>
      </c>
      <c r="H7" s="43">
        <v>11132</v>
      </c>
      <c r="I7" s="43">
        <f>ROUND(H7/4,0)</f>
        <v>2783</v>
      </c>
      <c r="J7" s="13">
        <f t="shared" ref="J7:J70" si="3">I7</f>
        <v>2783</v>
      </c>
      <c r="K7" s="13">
        <f t="shared" ref="K7:K70" si="4">I7</f>
        <v>2783</v>
      </c>
      <c r="L7" s="13">
        <f t="shared" ref="L7:L70" si="5">H7-I7-J7-K7</f>
        <v>2783</v>
      </c>
      <c r="M7" s="27">
        <f t="shared" ref="M7:M39" si="6">ROUND(H7*E7,0)</f>
        <v>295</v>
      </c>
      <c r="N7" s="32">
        <f>ROUND(M7/4,0)</f>
        <v>74</v>
      </c>
      <c r="O7" s="32">
        <f>N7</f>
        <v>74</v>
      </c>
      <c r="P7" s="32">
        <f>N7</f>
        <v>74</v>
      </c>
      <c r="Q7" s="32">
        <f>M7-N7-O7-P7</f>
        <v>73</v>
      </c>
      <c r="R7" s="32">
        <f>S7+T7+U7+V7</f>
        <v>10837</v>
      </c>
      <c r="S7" s="32">
        <f>I7-N7</f>
        <v>2709</v>
      </c>
      <c r="T7" s="32">
        <f>J7-O7</f>
        <v>2709</v>
      </c>
      <c r="U7" s="32">
        <f>K7-P7</f>
        <v>2709</v>
      </c>
      <c r="V7" s="32">
        <f>L7-Q7</f>
        <v>2710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20083</v>
      </c>
      <c r="I8" s="43">
        <f t="shared" ref="I8:I71" si="7">ROUND(H8/4,0)</f>
        <v>5021</v>
      </c>
      <c r="J8" s="13">
        <f t="shared" si="3"/>
        <v>5021</v>
      </c>
      <c r="K8" s="13">
        <f t="shared" si="4"/>
        <v>5021</v>
      </c>
      <c r="L8" s="13">
        <f t="shared" si="5"/>
        <v>5020</v>
      </c>
      <c r="M8" s="27">
        <f t="shared" si="6"/>
        <v>1461</v>
      </c>
      <c r="N8" s="32">
        <f t="shared" ref="N8:N71" si="8">ROUND(M8/4,0)</f>
        <v>365</v>
      </c>
      <c r="O8" s="32">
        <f t="shared" ref="O8:O71" si="9">N8</f>
        <v>365</v>
      </c>
      <c r="P8" s="32">
        <f t="shared" ref="P8:P71" si="10">N8</f>
        <v>365</v>
      </c>
      <c r="Q8" s="32">
        <f t="shared" ref="Q8:Q71" si="11">M8-N8-O8-P8</f>
        <v>366</v>
      </c>
      <c r="R8" s="32">
        <f t="shared" ref="R8:R71" si="12">S8+T8+U8+V8</f>
        <v>18622</v>
      </c>
      <c r="S8" s="32">
        <f t="shared" ref="S8:V70" si="13">I8-N8</f>
        <v>4656</v>
      </c>
      <c r="T8" s="32">
        <f t="shared" si="13"/>
        <v>4656</v>
      </c>
      <c r="U8" s="32">
        <f t="shared" si="13"/>
        <v>4656</v>
      </c>
      <c r="V8" s="32">
        <f t="shared" si="13"/>
        <v>4654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23583</v>
      </c>
      <c r="I9" s="43">
        <f t="shared" si="7"/>
        <v>5896</v>
      </c>
      <c r="J9" s="13">
        <f t="shared" si="3"/>
        <v>5896</v>
      </c>
      <c r="K9" s="13">
        <f t="shared" si="4"/>
        <v>5896</v>
      </c>
      <c r="L9" s="13">
        <f t="shared" si="5"/>
        <v>5895</v>
      </c>
      <c r="M9" s="27">
        <f t="shared" si="6"/>
        <v>22946</v>
      </c>
      <c r="N9" s="32">
        <f t="shared" si="8"/>
        <v>5737</v>
      </c>
      <c r="O9" s="32">
        <f t="shared" si="9"/>
        <v>5737</v>
      </c>
      <c r="P9" s="32">
        <f t="shared" si="10"/>
        <v>5737</v>
      </c>
      <c r="Q9" s="32">
        <f t="shared" si="11"/>
        <v>5735</v>
      </c>
      <c r="R9" s="32">
        <f t="shared" si="12"/>
        <v>637</v>
      </c>
      <c r="S9" s="32">
        <f t="shared" si="13"/>
        <v>159</v>
      </c>
      <c r="T9" s="32">
        <f t="shared" si="13"/>
        <v>159</v>
      </c>
      <c r="U9" s="32">
        <f t="shared" si="13"/>
        <v>159</v>
      </c>
      <c r="V9" s="32">
        <f t="shared" si="13"/>
        <v>160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16797</v>
      </c>
      <c r="I10" s="43">
        <f t="shared" si="7"/>
        <v>4199</v>
      </c>
      <c r="J10" s="13">
        <f t="shared" si="3"/>
        <v>4199</v>
      </c>
      <c r="K10" s="13">
        <f t="shared" si="4"/>
        <v>4199</v>
      </c>
      <c r="L10" s="13">
        <f t="shared" si="5"/>
        <v>4200</v>
      </c>
      <c r="M10" s="27">
        <f t="shared" si="6"/>
        <v>1861</v>
      </c>
      <c r="N10" s="32">
        <f t="shared" si="8"/>
        <v>465</v>
      </c>
      <c r="O10" s="32">
        <f t="shared" si="9"/>
        <v>465</v>
      </c>
      <c r="P10" s="32">
        <f t="shared" si="10"/>
        <v>465</v>
      </c>
      <c r="Q10" s="32">
        <f t="shared" si="11"/>
        <v>466</v>
      </c>
      <c r="R10" s="32">
        <f t="shared" si="12"/>
        <v>14936</v>
      </c>
      <c r="S10" s="32">
        <f t="shared" si="13"/>
        <v>3734</v>
      </c>
      <c r="T10" s="32">
        <f t="shared" si="13"/>
        <v>3734</v>
      </c>
      <c r="U10" s="32">
        <f t="shared" si="13"/>
        <v>3734</v>
      </c>
      <c r="V10" s="32">
        <f t="shared" si="13"/>
        <v>3734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33798</v>
      </c>
      <c r="I11" s="43">
        <f t="shared" si="7"/>
        <v>8450</v>
      </c>
      <c r="J11" s="13">
        <f t="shared" si="3"/>
        <v>8450</v>
      </c>
      <c r="K11" s="13">
        <f t="shared" si="4"/>
        <v>8450</v>
      </c>
      <c r="L11" s="13">
        <f t="shared" si="5"/>
        <v>8448</v>
      </c>
      <c r="M11" s="27">
        <f t="shared" si="6"/>
        <v>5517</v>
      </c>
      <c r="N11" s="32">
        <f t="shared" si="8"/>
        <v>1379</v>
      </c>
      <c r="O11" s="32">
        <f t="shared" si="9"/>
        <v>1379</v>
      </c>
      <c r="P11" s="32">
        <f t="shared" si="10"/>
        <v>1379</v>
      </c>
      <c r="Q11" s="32">
        <f t="shared" si="11"/>
        <v>1380</v>
      </c>
      <c r="R11" s="32">
        <f t="shared" si="12"/>
        <v>28281</v>
      </c>
      <c r="S11" s="32">
        <f t="shared" si="13"/>
        <v>7071</v>
      </c>
      <c r="T11" s="32">
        <f t="shared" si="13"/>
        <v>7071</v>
      </c>
      <c r="U11" s="32">
        <f t="shared" si="13"/>
        <v>7071</v>
      </c>
      <c r="V11" s="32">
        <f t="shared" si="13"/>
        <v>7068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11102</v>
      </c>
      <c r="I12" s="43">
        <f t="shared" si="7"/>
        <v>2776</v>
      </c>
      <c r="J12" s="13">
        <f t="shared" si="3"/>
        <v>2776</v>
      </c>
      <c r="K12" s="13">
        <f t="shared" si="4"/>
        <v>2776</v>
      </c>
      <c r="L12" s="13">
        <f t="shared" si="5"/>
        <v>2774</v>
      </c>
      <c r="M12" s="27">
        <f t="shared" si="6"/>
        <v>259</v>
      </c>
      <c r="N12" s="32">
        <f t="shared" si="8"/>
        <v>65</v>
      </c>
      <c r="O12" s="32">
        <f t="shared" si="9"/>
        <v>65</v>
      </c>
      <c r="P12" s="32">
        <f t="shared" si="10"/>
        <v>65</v>
      </c>
      <c r="Q12" s="32">
        <f t="shared" si="11"/>
        <v>64</v>
      </c>
      <c r="R12" s="32">
        <f t="shared" si="12"/>
        <v>10843</v>
      </c>
      <c r="S12" s="32">
        <f t="shared" si="13"/>
        <v>2711</v>
      </c>
      <c r="T12" s="32">
        <f t="shared" si="13"/>
        <v>2711</v>
      </c>
      <c r="U12" s="32">
        <f t="shared" si="13"/>
        <v>2711</v>
      </c>
      <c r="V12" s="32">
        <f t="shared" si="13"/>
        <v>2710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35622</v>
      </c>
      <c r="I13" s="43">
        <f t="shared" si="7"/>
        <v>8906</v>
      </c>
      <c r="J13" s="13">
        <f t="shared" si="3"/>
        <v>8906</v>
      </c>
      <c r="K13" s="13">
        <f t="shared" si="4"/>
        <v>8906</v>
      </c>
      <c r="L13" s="13">
        <f t="shared" si="5"/>
        <v>8904</v>
      </c>
      <c r="M13" s="27">
        <f t="shared" si="6"/>
        <v>13376</v>
      </c>
      <c r="N13" s="32">
        <f t="shared" si="8"/>
        <v>3344</v>
      </c>
      <c r="O13" s="32">
        <f t="shared" si="9"/>
        <v>3344</v>
      </c>
      <c r="P13" s="32">
        <f t="shared" si="10"/>
        <v>3344</v>
      </c>
      <c r="Q13" s="32">
        <f t="shared" si="11"/>
        <v>3344</v>
      </c>
      <c r="R13" s="32">
        <f t="shared" si="12"/>
        <v>22246</v>
      </c>
      <c r="S13" s="32">
        <f t="shared" si="13"/>
        <v>5562</v>
      </c>
      <c r="T13" s="32">
        <f t="shared" si="13"/>
        <v>5562</v>
      </c>
      <c r="U13" s="32">
        <f t="shared" si="13"/>
        <v>5562</v>
      </c>
      <c r="V13" s="32">
        <f t="shared" si="13"/>
        <v>5560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27163</v>
      </c>
      <c r="I14" s="43">
        <f t="shared" si="7"/>
        <v>6791</v>
      </c>
      <c r="J14" s="13">
        <f t="shared" si="3"/>
        <v>6791</v>
      </c>
      <c r="K14" s="13">
        <f t="shared" si="4"/>
        <v>6791</v>
      </c>
      <c r="L14" s="13">
        <f t="shared" si="5"/>
        <v>6790</v>
      </c>
      <c r="M14" s="27">
        <f t="shared" si="6"/>
        <v>1370</v>
      </c>
      <c r="N14" s="32">
        <f t="shared" si="8"/>
        <v>343</v>
      </c>
      <c r="O14" s="32">
        <f t="shared" si="9"/>
        <v>343</v>
      </c>
      <c r="P14" s="32">
        <f t="shared" si="10"/>
        <v>343</v>
      </c>
      <c r="Q14" s="32">
        <f t="shared" si="11"/>
        <v>341</v>
      </c>
      <c r="R14" s="32">
        <f t="shared" si="12"/>
        <v>25793</v>
      </c>
      <c r="S14" s="32">
        <f t="shared" si="13"/>
        <v>6448</v>
      </c>
      <c r="T14" s="32">
        <f t="shared" si="13"/>
        <v>6448</v>
      </c>
      <c r="U14" s="32">
        <f t="shared" si="13"/>
        <v>6448</v>
      </c>
      <c r="V14" s="32">
        <f t="shared" si="13"/>
        <v>6449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64901</v>
      </c>
      <c r="I15" s="43">
        <f t="shared" si="7"/>
        <v>16225</v>
      </c>
      <c r="J15" s="13">
        <f t="shared" si="3"/>
        <v>16225</v>
      </c>
      <c r="K15" s="13">
        <f t="shared" si="4"/>
        <v>16225</v>
      </c>
      <c r="L15" s="13">
        <f t="shared" si="5"/>
        <v>16226</v>
      </c>
      <c r="M15" s="27">
        <f t="shared" si="6"/>
        <v>58237</v>
      </c>
      <c r="N15" s="32">
        <f t="shared" si="8"/>
        <v>14559</v>
      </c>
      <c r="O15" s="32">
        <f t="shared" si="9"/>
        <v>14559</v>
      </c>
      <c r="P15" s="32">
        <f t="shared" si="10"/>
        <v>14559</v>
      </c>
      <c r="Q15" s="32">
        <f t="shared" si="11"/>
        <v>14560</v>
      </c>
      <c r="R15" s="32">
        <f t="shared" si="12"/>
        <v>6664</v>
      </c>
      <c r="S15" s="32">
        <f t="shared" si="13"/>
        <v>1666</v>
      </c>
      <c r="T15" s="32">
        <f t="shared" si="13"/>
        <v>1666</v>
      </c>
      <c r="U15" s="32">
        <f t="shared" si="13"/>
        <v>1666</v>
      </c>
      <c r="V15" s="32">
        <f t="shared" si="13"/>
        <v>1666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38927</v>
      </c>
      <c r="I16" s="43">
        <f t="shared" si="7"/>
        <v>9732</v>
      </c>
      <c r="J16" s="13">
        <f t="shared" si="3"/>
        <v>9732</v>
      </c>
      <c r="K16" s="13">
        <f t="shared" si="4"/>
        <v>9732</v>
      </c>
      <c r="L16" s="13">
        <f t="shared" si="5"/>
        <v>9731</v>
      </c>
      <c r="M16" s="27">
        <f t="shared" si="6"/>
        <v>3373</v>
      </c>
      <c r="N16" s="32">
        <f t="shared" si="8"/>
        <v>843</v>
      </c>
      <c r="O16" s="32">
        <f t="shared" si="9"/>
        <v>843</v>
      </c>
      <c r="P16" s="32">
        <f t="shared" si="10"/>
        <v>843</v>
      </c>
      <c r="Q16" s="32">
        <f t="shared" si="11"/>
        <v>844</v>
      </c>
      <c r="R16" s="32">
        <f t="shared" si="12"/>
        <v>35554</v>
      </c>
      <c r="S16" s="32">
        <f t="shared" si="13"/>
        <v>8889</v>
      </c>
      <c r="T16" s="32">
        <f t="shared" si="13"/>
        <v>8889</v>
      </c>
      <c r="U16" s="32">
        <f t="shared" si="13"/>
        <v>8889</v>
      </c>
      <c r="V16" s="32">
        <f t="shared" si="13"/>
        <v>8887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18561</v>
      </c>
      <c r="I17" s="43">
        <f t="shared" si="7"/>
        <v>4640</v>
      </c>
      <c r="J17" s="13">
        <f t="shared" si="3"/>
        <v>4640</v>
      </c>
      <c r="K17" s="13">
        <f t="shared" si="4"/>
        <v>4640</v>
      </c>
      <c r="L17" s="13">
        <f t="shared" si="5"/>
        <v>4641</v>
      </c>
      <c r="M17" s="27">
        <f t="shared" si="6"/>
        <v>17733</v>
      </c>
      <c r="N17" s="32">
        <f t="shared" si="8"/>
        <v>4433</v>
      </c>
      <c r="O17" s="32">
        <f t="shared" si="9"/>
        <v>4433</v>
      </c>
      <c r="P17" s="32">
        <f t="shared" si="10"/>
        <v>4433</v>
      </c>
      <c r="Q17" s="32">
        <f t="shared" si="11"/>
        <v>4434</v>
      </c>
      <c r="R17" s="32">
        <f t="shared" si="12"/>
        <v>828</v>
      </c>
      <c r="S17" s="32">
        <f t="shared" si="13"/>
        <v>207</v>
      </c>
      <c r="T17" s="32">
        <f t="shared" si="13"/>
        <v>207</v>
      </c>
      <c r="U17" s="32">
        <f t="shared" si="13"/>
        <v>207</v>
      </c>
      <c r="V17" s="32">
        <f t="shared" si="13"/>
        <v>207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20750</v>
      </c>
      <c r="I18" s="43">
        <f t="shared" si="7"/>
        <v>5188</v>
      </c>
      <c r="J18" s="13">
        <f t="shared" si="3"/>
        <v>5188</v>
      </c>
      <c r="K18" s="13">
        <f t="shared" si="4"/>
        <v>5188</v>
      </c>
      <c r="L18" s="13">
        <f t="shared" si="5"/>
        <v>5186</v>
      </c>
      <c r="M18" s="27">
        <f t="shared" si="6"/>
        <v>7060</v>
      </c>
      <c r="N18" s="32">
        <f t="shared" si="8"/>
        <v>1765</v>
      </c>
      <c r="O18" s="32">
        <f t="shared" si="9"/>
        <v>1765</v>
      </c>
      <c r="P18" s="32">
        <f t="shared" si="10"/>
        <v>1765</v>
      </c>
      <c r="Q18" s="32">
        <f t="shared" si="11"/>
        <v>1765</v>
      </c>
      <c r="R18" s="32">
        <f t="shared" si="12"/>
        <v>13690</v>
      </c>
      <c r="S18" s="32">
        <f t="shared" si="13"/>
        <v>3423</v>
      </c>
      <c r="T18" s="32">
        <f t="shared" si="13"/>
        <v>3423</v>
      </c>
      <c r="U18" s="32">
        <f t="shared" si="13"/>
        <v>3423</v>
      </c>
      <c r="V18" s="32">
        <f t="shared" si="13"/>
        <v>3421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20445</v>
      </c>
      <c r="I19" s="43">
        <f t="shared" si="7"/>
        <v>5111</v>
      </c>
      <c r="J19" s="13">
        <f t="shared" si="3"/>
        <v>5111</v>
      </c>
      <c r="K19" s="13">
        <f t="shared" si="4"/>
        <v>5111</v>
      </c>
      <c r="L19" s="13">
        <f t="shared" si="5"/>
        <v>5112</v>
      </c>
      <c r="M19" s="27">
        <f t="shared" si="6"/>
        <v>1029</v>
      </c>
      <c r="N19" s="32">
        <f t="shared" si="8"/>
        <v>257</v>
      </c>
      <c r="O19" s="32">
        <f t="shared" si="9"/>
        <v>257</v>
      </c>
      <c r="P19" s="32">
        <f t="shared" si="10"/>
        <v>257</v>
      </c>
      <c r="Q19" s="32">
        <f t="shared" si="11"/>
        <v>258</v>
      </c>
      <c r="R19" s="32">
        <f t="shared" si="12"/>
        <v>19416</v>
      </c>
      <c r="S19" s="32">
        <f t="shared" si="13"/>
        <v>4854</v>
      </c>
      <c r="T19" s="32">
        <f t="shared" si="13"/>
        <v>4854</v>
      </c>
      <c r="U19" s="32">
        <f t="shared" si="13"/>
        <v>4854</v>
      </c>
      <c r="V19" s="32">
        <f t="shared" si="13"/>
        <v>4854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14552</v>
      </c>
      <c r="I20" s="43">
        <f t="shared" si="7"/>
        <v>3638</v>
      </c>
      <c r="J20" s="13">
        <f t="shared" si="3"/>
        <v>3638</v>
      </c>
      <c r="K20" s="13">
        <f t="shared" si="4"/>
        <v>3638</v>
      </c>
      <c r="L20" s="13">
        <f t="shared" si="5"/>
        <v>3638</v>
      </c>
      <c r="M20" s="27">
        <f t="shared" si="6"/>
        <v>195</v>
      </c>
      <c r="N20" s="32">
        <f t="shared" si="8"/>
        <v>49</v>
      </c>
      <c r="O20" s="32">
        <f t="shared" si="9"/>
        <v>49</v>
      </c>
      <c r="P20" s="32">
        <f t="shared" si="10"/>
        <v>49</v>
      </c>
      <c r="Q20" s="32">
        <f t="shared" si="11"/>
        <v>48</v>
      </c>
      <c r="R20" s="32">
        <f t="shared" si="12"/>
        <v>14357</v>
      </c>
      <c r="S20" s="32">
        <f t="shared" si="13"/>
        <v>3589</v>
      </c>
      <c r="T20" s="32">
        <f t="shared" si="13"/>
        <v>3589</v>
      </c>
      <c r="U20" s="32">
        <f t="shared" si="13"/>
        <v>3589</v>
      </c>
      <c r="V20" s="32">
        <f t="shared" si="13"/>
        <v>3590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23328</v>
      </c>
      <c r="I21" s="43">
        <f t="shared" si="7"/>
        <v>5832</v>
      </c>
      <c r="J21" s="13">
        <f t="shared" si="3"/>
        <v>5832</v>
      </c>
      <c r="K21" s="13">
        <f t="shared" si="4"/>
        <v>5832</v>
      </c>
      <c r="L21" s="13">
        <f t="shared" si="5"/>
        <v>5832</v>
      </c>
      <c r="M21" s="27">
        <f t="shared" si="6"/>
        <v>21486</v>
      </c>
      <c r="N21" s="32">
        <f t="shared" si="8"/>
        <v>5372</v>
      </c>
      <c r="O21" s="32">
        <f t="shared" si="9"/>
        <v>5372</v>
      </c>
      <c r="P21" s="32">
        <f t="shared" si="10"/>
        <v>5372</v>
      </c>
      <c r="Q21" s="32">
        <f t="shared" si="11"/>
        <v>5370</v>
      </c>
      <c r="R21" s="32">
        <f t="shared" si="12"/>
        <v>1842</v>
      </c>
      <c r="S21" s="32">
        <f t="shared" si="13"/>
        <v>460</v>
      </c>
      <c r="T21" s="32">
        <f t="shared" si="13"/>
        <v>460</v>
      </c>
      <c r="U21" s="32">
        <f t="shared" si="13"/>
        <v>460</v>
      </c>
      <c r="V21" s="32">
        <f t="shared" si="13"/>
        <v>462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14080</v>
      </c>
      <c r="I22" s="43">
        <f t="shared" si="7"/>
        <v>3520</v>
      </c>
      <c r="J22" s="13">
        <f t="shared" si="3"/>
        <v>3520</v>
      </c>
      <c r="K22" s="13">
        <f t="shared" si="4"/>
        <v>3520</v>
      </c>
      <c r="L22" s="13">
        <f t="shared" si="5"/>
        <v>3520</v>
      </c>
      <c r="M22" s="27">
        <f t="shared" si="6"/>
        <v>1113</v>
      </c>
      <c r="N22" s="32">
        <f t="shared" si="8"/>
        <v>278</v>
      </c>
      <c r="O22" s="32">
        <f t="shared" si="9"/>
        <v>278</v>
      </c>
      <c r="P22" s="32">
        <f t="shared" si="10"/>
        <v>278</v>
      </c>
      <c r="Q22" s="32">
        <f t="shared" si="11"/>
        <v>279</v>
      </c>
      <c r="R22" s="32">
        <f t="shared" si="12"/>
        <v>12967</v>
      </c>
      <c r="S22" s="32">
        <f t="shared" si="13"/>
        <v>3242</v>
      </c>
      <c r="T22" s="32">
        <f t="shared" si="13"/>
        <v>3242</v>
      </c>
      <c r="U22" s="32">
        <f t="shared" si="13"/>
        <v>3242</v>
      </c>
      <c r="V22" s="32">
        <f t="shared" si="13"/>
        <v>3241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12729</v>
      </c>
      <c r="I23" s="43">
        <f t="shared" si="7"/>
        <v>3182</v>
      </c>
      <c r="J23" s="13">
        <f t="shared" si="3"/>
        <v>3182</v>
      </c>
      <c r="K23" s="13">
        <f t="shared" si="4"/>
        <v>3182</v>
      </c>
      <c r="L23" s="13">
        <f t="shared" si="5"/>
        <v>3183</v>
      </c>
      <c r="M23" s="27">
        <f t="shared" si="6"/>
        <v>123</v>
      </c>
      <c r="N23" s="32">
        <f t="shared" si="8"/>
        <v>31</v>
      </c>
      <c r="O23" s="32">
        <f t="shared" si="9"/>
        <v>31</v>
      </c>
      <c r="P23" s="32">
        <f t="shared" si="10"/>
        <v>31</v>
      </c>
      <c r="Q23" s="32">
        <f t="shared" si="11"/>
        <v>30</v>
      </c>
      <c r="R23" s="32">
        <f t="shared" si="12"/>
        <v>12606</v>
      </c>
      <c r="S23" s="32">
        <f t="shared" si="13"/>
        <v>3151</v>
      </c>
      <c r="T23" s="32">
        <f t="shared" si="13"/>
        <v>3151</v>
      </c>
      <c r="U23" s="32">
        <f t="shared" si="13"/>
        <v>3151</v>
      </c>
      <c r="V23" s="32">
        <f t="shared" si="13"/>
        <v>3153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ref="G24:G30" si="14">C24+D24</f>
        <v>14265</v>
      </c>
      <c r="H24" s="43">
        <v>19183</v>
      </c>
      <c r="I24" s="43">
        <f t="shared" si="7"/>
        <v>4796</v>
      </c>
      <c r="J24" s="13">
        <f t="shared" si="3"/>
        <v>4796</v>
      </c>
      <c r="K24" s="13">
        <f t="shared" si="4"/>
        <v>4796</v>
      </c>
      <c r="L24" s="13">
        <f t="shared" si="5"/>
        <v>4795</v>
      </c>
      <c r="M24" s="27">
        <f t="shared" si="6"/>
        <v>1584</v>
      </c>
      <c r="N24" s="32">
        <f t="shared" si="8"/>
        <v>396</v>
      </c>
      <c r="O24" s="32">
        <f t="shared" si="9"/>
        <v>396</v>
      </c>
      <c r="P24" s="32">
        <f t="shared" si="10"/>
        <v>396</v>
      </c>
      <c r="Q24" s="32">
        <f t="shared" si="11"/>
        <v>396</v>
      </c>
      <c r="R24" s="32">
        <f t="shared" si="12"/>
        <v>17599</v>
      </c>
      <c r="S24" s="32">
        <f t="shared" si="13"/>
        <v>4400</v>
      </c>
      <c r="T24" s="32">
        <f t="shared" si="13"/>
        <v>4400</v>
      </c>
      <c r="U24" s="32">
        <f t="shared" si="13"/>
        <v>4400</v>
      </c>
      <c r="V24" s="32">
        <f t="shared" si="13"/>
        <v>4399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14"/>
        <v>5441</v>
      </c>
      <c r="H25" s="43">
        <v>7335</v>
      </c>
      <c r="I25" s="43">
        <f t="shared" si="7"/>
        <v>1834</v>
      </c>
      <c r="J25" s="13">
        <f t="shared" si="3"/>
        <v>1834</v>
      </c>
      <c r="K25" s="13">
        <f t="shared" si="4"/>
        <v>1834</v>
      </c>
      <c r="L25" s="13">
        <f t="shared" si="5"/>
        <v>1833</v>
      </c>
      <c r="M25" s="27">
        <f t="shared" si="6"/>
        <v>692</v>
      </c>
      <c r="N25" s="32">
        <f t="shared" si="8"/>
        <v>173</v>
      </c>
      <c r="O25" s="32">
        <f t="shared" si="9"/>
        <v>173</v>
      </c>
      <c r="P25" s="32">
        <f t="shared" si="10"/>
        <v>173</v>
      </c>
      <c r="Q25" s="32">
        <f t="shared" si="11"/>
        <v>173</v>
      </c>
      <c r="R25" s="32">
        <f t="shared" si="12"/>
        <v>6643</v>
      </c>
      <c r="S25" s="32">
        <f t="shared" si="13"/>
        <v>1661</v>
      </c>
      <c r="T25" s="32">
        <f t="shared" si="13"/>
        <v>1661</v>
      </c>
      <c r="U25" s="32">
        <f t="shared" si="13"/>
        <v>1661</v>
      </c>
      <c r="V25" s="32">
        <f t="shared" si="13"/>
        <v>1660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14"/>
        <v>24003</v>
      </c>
      <c r="H26" s="43">
        <v>32215</v>
      </c>
      <c r="I26" s="43">
        <f t="shared" si="7"/>
        <v>8054</v>
      </c>
      <c r="J26" s="13">
        <f t="shared" si="3"/>
        <v>8054</v>
      </c>
      <c r="K26" s="13">
        <f t="shared" si="4"/>
        <v>8054</v>
      </c>
      <c r="L26" s="13">
        <f t="shared" si="5"/>
        <v>8053</v>
      </c>
      <c r="M26" s="27">
        <f t="shared" si="6"/>
        <v>13041</v>
      </c>
      <c r="N26" s="32">
        <f t="shared" si="8"/>
        <v>3260</v>
      </c>
      <c r="O26" s="32">
        <f t="shared" si="9"/>
        <v>3260</v>
      </c>
      <c r="P26" s="32">
        <f t="shared" si="10"/>
        <v>3260</v>
      </c>
      <c r="Q26" s="32">
        <f t="shared" si="11"/>
        <v>3261</v>
      </c>
      <c r="R26" s="32">
        <f t="shared" si="12"/>
        <v>19174</v>
      </c>
      <c r="S26" s="32">
        <f t="shared" si="13"/>
        <v>4794</v>
      </c>
      <c r="T26" s="32">
        <f t="shared" si="13"/>
        <v>4794</v>
      </c>
      <c r="U26" s="32">
        <f t="shared" si="13"/>
        <v>4794</v>
      </c>
      <c r="V26" s="32">
        <f t="shared" si="13"/>
        <v>4792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14"/>
        <v>14899</v>
      </c>
      <c r="H27" s="43">
        <v>19839</v>
      </c>
      <c r="I27" s="43">
        <f t="shared" si="7"/>
        <v>4960</v>
      </c>
      <c r="J27" s="13">
        <f t="shared" si="3"/>
        <v>4960</v>
      </c>
      <c r="K27" s="13">
        <f t="shared" si="4"/>
        <v>4960</v>
      </c>
      <c r="L27" s="13">
        <f t="shared" si="5"/>
        <v>4959</v>
      </c>
      <c r="M27" s="27">
        <f t="shared" si="6"/>
        <v>1716</v>
      </c>
      <c r="N27" s="32">
        <f t="shared" si="8"/>
        <v>429</v>
      </c>
      <c r="O27" s="32">
        <f t="shared" si="9"/>
        <v>429</v>
      </c>
      <c r="P27" s="32">
        <f t="shared" si="10"/>
        <v>429</v>
      </c>
      <c r="Q27" s="32">
        <f t="shared" si="11"/>
        <v>429</v>
      </c>
      <c r="R27" s="32">
        <f t="shared" si="12"/>
        <v>18123</v>
      </c>
      <c r="S27" s="32">
        <f t="shared" si="13"/>
        <v>4531</v>
      </c>
      <c r="T27" s="32">
        <f t="shared" si="13"/>
        <v>4531</v>
      </c>
      <c r="U27" s="32">
        <f t="shared" si="13"/>
        <v>4531</v>
      </c>
      <c r="V27" s="32">
        <f t="shared" si="13"/>
        <v>4530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14"/>
        <v>25305</v>
      </c>
      <c r="H28" s="43">
        <v>34000</v>
      </c>
      <c r="I28" s="43">
        <f t="shared" si="7"/>
        <v>8500</v>
      </c>
      <c r="J28" s="13">
        <f t="shared" si="3"/>
        <v>8500</v>
      </c>
      <c r="K28" s="13">
        <f t="shared" si="4"/>
        <v>8500</v>
      </c>
      <c r="L28" s="13">
        <f t="shared" si="5"/>
        <v>8500</v>
      </c>
      <c r="M28" s="27">
        <f t="shared" si="6"/>
        <v>6081</v>
      </c>
      <c r="N28" s="32">
        <f t="shared" si="8"/>
        <v>1520</v>
      </c>
      <c r="O28" s="32">
        <f t="shared" si="9"/>
        <v>1520</v>
      </c>
      <c r="P28" s="32">
        <f t="shared" si="10"/>
        <v>1520</v>
      </c>
      <c r="Q28" s="32">
        <f t="shared" si="11"/>
        <v>1521</v>
      </c>
      <c r="R28" s="32">
        <f t="shared" si="12"/>
        <v>27919</v>
      </c>
      <c r="S28" s="32">
        <f t="shared" si="13"/>
        <v>6980</v>
      </c>
      <c r="T28" s="32">
        <f t="shared" si="13"/>
        <v>6980</v>
      </c>
      <c r="U28" s="32">
        <f t="shared" si="13"/>
        <v>6980</v>
      </c>
      <c r="V28" s="32">
        <f t="shared" si="13"/>
        <v>6979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14"/>
        <v>18274</v>
      </c>
      <c r="H29" s="43">
        <v>24658</v>
      </c>
      <c r="I29" s="43">
        <f t="shared" si="7"/>
        <v>6165</v>
      </c>
      <c r="J29" s="13">
        <f t="shared" si="3"/>
        <v>6165</v>
      </c>
      <c r="K29" s="13">
        <f t="shared" si="4"/>
        <v>6165</v>
      </c>
      <c r="L29" s="13">
        <f t="shared" si="5"/>
        <v>6163</v>
      </c>
      <c r="M29" s="27">
        <f t="shared" si="6"/>
        <v>1722</v>
      </c>
      <c r="N29" s="32">
        <f t="shared" si="8"/>
        <v>431</v>
      </c>
      <c r="O29" s="32">
        <f t="shared" si="9"/>
        <v>431</v>
      </c>
      <c r="P29" s="32">
        <f t="shared" si="10"/>
        <v>431</v>
      </c>
      <c r="Q29" s="32">
        <f t="shared" si="11"/>
        <v>429</v>
      </c>
      <c r="R29" s="32">
        <f t="shared" si="12"/>
        <v>22936</v>
      </c>
      <c r="S29" s="32">
        <f t="shared" si="13"/>
        <v>5734</v>
      </c>
      <c r="T29" s="32">
        <f t="shared" si="13"/>
        <v>5734</v>
      </c>
      <c r="U29" s="32">
        <f t="shared" si="13"/>
        <v>5734</v>
      </c>
      <c r="V29" s="32">
        <f t="shared" si="13"/>
        <v>5734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14"/>
        <v>18051</v>
      </c>
      <c r="H30" s="43">
        <v>24271</v>
      </c>
      <c r="I30" s="43">
        <f t="shared" si="7"/>
        <v>6068</v>
      </c>
      <c r="J30" s="13">
        <f t="shared" si="3"/>
        <v>6068</v>
      </c>
      <c r="K30" s="13">
        <f t="shared" si="4"/>
        <v>6068</v>
      </c>
      <c r="L30" s="13">
        <f t="shared" si="5"/>
        <v>6067</v>
      </c>
      <c r="M30" s="27">
        <f t="shared" si="6"/>
        <v>3130</v>
      </c>
      <c r="N30" s="32">
        <f t="shared" si="8"/>
        <v>783</v>
      </c>
      <c r="O30" s="32">
        <f t="shared" si="9"/>
        <v>783</v>
      </c>
      <c r="P30" s="32">
        <f t="shared" si="10"/>
        <v>783</v>
      </c>
      <c r="Q30" s="32">
        <f t="shared" si="11"/>
        <v>781</v>
      </c>
      <c r="R30" s="32">
        <f t="shared" si="12"/>
        <v>21141</v>
      </c>
      <c r="S30" s="32">
        <f t="shared" si="13"/>
        <v>5285</v>
      </c>
      <c r="T30" s="32">
        <f t="shared" si="13"/>
        <v>5285</v>
      </c>
      <c r="U30" s="32">
        <f t="shared" si="13"/>
        <v>5285</v>
      </c>
      <c r="V30" s="32">
        <f t="shared" si="13"/>
        <v>5286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53399</v>
      </c>
      <c r="I31" s="43">
        <f t="shared" si="7"/>
        <v>13350</v>
      </c>
      <c r="J31" s="13">
        <f t="shared" si="3"/>
        <v>13350</v>
      </c>
      <c r="K31" s="13">
        <f t="shared" si="4"/>
        <v>13350</v>
      </c>
      <c r="L31" s="13">
        <f t="shared" si="5"/>
        <v>13349</v>
      </c>
      <c r="M31" s="27">
        <f t="shared" si="6"/>
        <v>28661</v>
      </c>
      <c r="N31" s="27">
        <f t="shared" si="8"/>
        <v>7165</v>
      </c>
      <c r="O31" s="27">
        <f t="shared" si="9"/>
        <v>7165</v>
      </c>
      <c r="P31" s="27">
        <f t="shared" si="10"/>
        <v>7165</v>
      </c>
      <c r="Q31" s="27">
        <f t="shared" si="11"/>
        <v>7166</v>
      </c>
      <c r="R31" s="32">
        <f t="shared" si="12"/>
        <v>24738</v>
      </c>
      <c r="S31" s="32">
        <f t="shared" si="13"/>
        <v>6185</v>
      </c>
      <c r="T31" s="32">
        <f t="shared" si="13"/>
        <v>6185</v>
      </c>
      <c r="U31" s="32">
        <f t="shared" si="13"/>
        <v>6185</v>
      </c>
      <c r="V31" s="32">
        <f t="shared" si="13"/>
        <v>6183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7261</v>
      </c>
      <c r="I32" s="43">
        <f t="shared" si="7"/>
        <v>1815</v>
      </c>
      <c r="J32" s="13">
        <f t="shared" si="3"/>
        <v>1815</v>
      </c>
      <c r="K32" s="13">
        <f t="shared" si="4"/>
        <v>1815</v>
      </c>
      <c r="L32" s="13">
        <f t="shared" si="5"/>
        <v>1816</v>
      </c>
      <c r="M32" s="27">
        <f t="shared" si="6"/>
        <v>3959</v>
      </c>
      <c r="N32" s="27">
        <f t="shared" si="8"/>
        <v>990</v>
      </c>
      <c r="O32" s="27">
        <f t="shared" si="9"/>
        <v>990</v>
      </c>
      <c r="P32" s="27">
        <f t="shared" si="10"/>
        <v>990</v>
      </c>
      <c r="Q32" s="27">
        <f t="shared" si="11"/>
        <v>989</v>
      </c>
      <c r="R32" s="32">
        <f t="shared" si="12"/>
        <v>3302</v>
      </c>
      <c r="S32" s="32">
        <f t="shared" si="13"/>
        <v>825</v>
      </c>
      <c r="T32" s="32">
        <f t="shared" si="13"/>
        <v>825</v>
      </c>
      <c r="U32" s="32">
        <f t="shared" si="13"/>
        <v>825</v>
      </c>
      <c r="V32" s="32">
        <f t="shared" si="13"/>
        <v>827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16557</v>
      </c>
      <c r="I33" s="43">
        <f t="shared" si="7"/>
        <v>4139</v>
      </c>
      <c r="J33" s="13">
        <f t="shared" si="3"/>
        <v>4139</v>
      </c>
      <c r="K33" s="13">
        <f t="shared" si="4"/>
        <v>4139</v>
      </c>
      <c r="L33" s="13">
        <f t="shared" si="5"/>
        <v>4140</v>
      </c>
      <c r="M33" s="27">
        <f t="shared" si="6"/>
        <v>8887</v>
      </c>
      <c r="N33" s="27">
        <f t="shared" si="8"/>
        <v>2222</v>
      </c>
      <c r="O33" s="27">
        <f t="shared" si="9"/>
        <v>2222</v>
      </c>
      <c r="P33" s="27">
        <f t="shared" si="10"/>
        <v>2222</v>
      </c>
      <c r="Q33" s="27">
        <f t="shared" si="11"/>
        <v>2221</v>
      </c>
      <c r="R33" s="32">
        <f t="shared" si="12"/>
        <v>7670</v>
      </c>
      <c r="S33" s="32">
        <f t="shared" si="13"/>
        <v>1917</v>
      </c>
      <c r="T33" s="32">
        <f t="shared" si="13"/>
        <v>1917</v>
      </c>
      <c r="U33" s="32">
        <f t="shared" si="13"/>
        <v>1917</v>
      </c>
      <c r="V33" s="32">
        <f t="shared" si="13"/>
        <v>1919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6108</v>
      </c>
      <c r="I34" s="43">
        <f t="shared" si="7"/>
        <v>1527</v>
      </c>
      <c r="J34" s="13">
        <f t="shared" si="3"/>
        <v>1527</v>
      </c>
      <c r="K34" s="13">
        <f t="shared" si="4"/>
        <v>1527</v>
      </c>
      <c r="L34" s="13">
        <f t="shared" si="5"/>
        <v>1527</v>
      </c>
      <c r="M34" s="27">
        <f t="shared" si="6"/>
        <v>3278</v>
      </c>
      <c r="N34" s="27">
        <f t="shared" si="8"/>
        <v>820</v>
      </c>
      <c r="O34" s="27">
        <f t="shared" si="9"/>
        <v>820</v>
      </c>
      <c r="P34" s="27">
        <f t="shared" si="10"/>
        <v>820</v>
      </c>
      <c r="Q34" s="27">
        <f t="shared" si="11"/>
        <v>818</v>
      </c>
      <c r="R34" s="32">
        <f t="shared" si="12"/>
        <v>2830</v>
      </c>
      <c r="S34" s="32">
        <f t="shared" si="13"/>
        <v>707</v>
      </c>
      <c r="T34" s="32">
        <f t="shared" si="13"/>
        <v>707</v>
      </c>
      <c r="U34" s="32">
        <f t="shared" si="13"/>
        <v>707</v>
      </c>
      <c r="V34" s="32">
        <f t="shared" si="13"/>
        <v>709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9785</v>
      </c>
      <c r="I35" s="43">
        <f t="shared" si="7"/>
        <v>2446</v>
      </c>
      <c r="J35" s="13">
        <f t="shared" si="3"/>
        <v>2446</v>
      </c>
      <c r="K35" s="13">
        <f t="shared" si="4"/>
        <v>2446</v>
      </c>
      <c r="L35" s="13">
        <f t="shared" si="5"/>
        <v>2447</v>
      </c>
      <c r="M35" s="27">
        <f t="shared" si="6"/>
        <v>5252</v>
      </c>
      <c r="N35" s="27">
        <f t="shared" si="8"/>
        <v>1313</v>
      </c>
      <c r="O35" s="27">
        <f t="shared" si="9"/>
        <v>1313</v>
      </c>
      <c r="P35" s="27">
        <f t="shared" si="10"/>
        <v>1313</v>
      </c>
      <c r="Q35" s="27">
        <f t="shared" si="11"/>
        <v>1313</v>
      </c>
      <c r="R35" s="32">
        <f t="shared" si="12"/>
        <v>4533</v>
      </c>
      <c r="S35" s="32">
        <f t="shared" si="13"/>
        <v>1133</v>
      </c>
      <c r="T35" s="32">
        <f t="shared" si="13"/>
        <v>1133</v>
      </c>
      <c r="U35" s="32">
        <f t="shared" si="13"/>
        <v>1133</v>
      </c>
      <c r="V35" s="32">
        <f t="shared" si="13"/>
        <v>1134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255</v>
      </c>
      <c r="I36" s="43">
        <f t="shared" si="7"/>
        <v>64</v>
      </c>
      <c r="J36" s="13">
        <f t="shared" si="3"/>
        <v>64</v>
      </c>
      <c r="K36" s="13">
        <f t="shared" si="4"/>
        <v>64</v>
      </c>
      <c r="L36" s="13">
        <f t="shared" si="5"/>
        <v>63</v>
      </c>
      <c r="M36" s="27">
        <f t="shared" si="6"/>
        <v>137</v>
      </c>
      <c r="N36" s="27">
        <f t="shared" si="8"/>
        <v>34</v>
      </c>
      <c r="O36" s="27">
        <f t="shared" si="9"/>
        <v>34</v>
      </c>
      <c r="P36" s="27">
        <f t="shared" si="10"/>
        <v>34</v>
      </c>
      <c r="Q36" s="27">
        <f t="shared" si="11"/>
        <v>35</v>
      </c>
      <c r="R36" s="32">
        <f t="shared" si="12"/>
        <v>118</v>
      </c>
      <c r="S36" s="32">
        <f t="shared" si="13"/>
        <v>30</v>
      </c>
      <c r="T36" s="32">
        <f t="shared" si="13"/>
        <v>30</v>
      </c>
      <c r="U36" s="32">
        <f t="shared" si="13"/>
        <v>30</v>
      </c>
      <c r="V36" s="32">
        <f t="shared" si="13"/>
        <v>28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23171</v>
      </c>
      <c r="I37" s="43">
        <f t="shared" si="7"/>
        <v>5793</v>
      </c>
      <c r="J37" s="13">
        <f t="shared" si="3"/>
        <v>5793</v>
      </c>
      <c r="K37" s="13">
        <f t="shared" si="4"/>
        <v>5793</v>
      </c>
      <c r="L37" s="13">
        <f t="shared" si="5"/>
        <v>5792</v>
      </c>
      <c r="M37" s="27">
        <f t="shared" si="6"/>
        <v>12437</v>
      </c>
      <c r="N37" s="27">
        <f t="shared" si="8"/>
        <v>3109</v>
      </c>
      <c r="O37" s="27">
        <f t="shared" si="9"/>
        <v>3109</v>
      </c>
      <c r="P37" s="27">
        <f t="shared" si="10"/>
        <v>3109</v>
      </c>
      <c r="Q37" s="27">
        <f t="shared" si="11"/>
        <v>3110</v>
      </c>
      <c r="R37" s="32">
        <f t="shared" si="12"/>
        <v>10734</v>
      </c>
      <c r="S37" s="32">
        <f t="shared" si="13"/>
        <v>2684</v>
      </c>
      <c r="T37" s="32">
        <f t="shared" si="13"/>
        <v>2684</v>
      </c>
      <c r="U37" s="32">
        <f t="shared" si="13"/>
        <v>2684</v>
      </c>
      <c r="V37" s="32">
        <f t="shared" si="13"/>
        <v>2682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382</v>
      </c>
      <c r="I38" s="43">
        <f t="shared" si="7"/>
        <v>96</v>
      </c>
      <c r="J38" s="13">
        <f t="shared" si="3"/>
        <v>96</v>
      </c>
      <c r="K38" s="13">
        <f t="shared" si="4"/>
        <v>96</v>
      </c>
      <c r="L38" s="13">
        <f t="shared" si="5"/>
        <v>94</v>
      </c>
      <c r="M38" s="27">
        <f t="shared" si="6"/>
        <v>205</v>
      </c>
      <c r="N38" s="27">
        <f t="shared" si="8"/>
        <v>51</v>
      </c>
      <c r="O38" s="27">
        <f t="shared" si="9"/>
        <v>51</v>
      </c>
      <c r="P38" s="27">
        <f t="shared" si="10"/>
        <v>51</v>
      </c>
      <c r="Q38" s="27">
        <f t="shared" si="11"/>
        <v>52</v>
      </c>
      <c r="R38" s="32">
        <f t="shared" si="12"/>
        <v>177</v>
      </c>
      <c r="S38" s="32">
        <f t="shared" si="13"/>
        <v>45</v>
      </c>
      <c r="T38" s="32">
        <f t="shared" si="13"/>
        <v>45</v>
      </c>
      <c r="U38" s="32">
        <f t="shared" si="13"/>
        <v>45</v>
      </c>
      <c r="V38" s="32">
        <f t="shared" si="13"/>
        <v>42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ref="E39:E67" si="15">C39/(C39+D39)</f>
        <v>0.53672975122006972</v>
      </c>
      <c r="F39" s="37">
        <f t="shared" ref="F39:F67" si="16">1-E39</f>
        <v>0.46327024877993028</v>
      </c>
      <c r="G39" s="52"/>
      <c r="H39" s="43">
        <v>23887</v>
      </c>
      <c r="I39" s="43">
        <f t="shared" si="7"/>
        <v>5972</v>
      </c>
      <c r="J39" s="13">
        <f t="shared" si="3"/>
        <v>5972</v>
      </c>
      <c r="K39" s="13">
        <f t="shared" si="4"/>
        <v>5972</v>
      </c>
      <c r="L39" s="13">
        <f t="shared" si="5"/>
        <v>5971</v>
      </c>
      <c r="M39" s="27">
        <f t="shared" si="6"/>
        <v>12821</v>
      </c>
      <c r="N39" s="27">
        <f t="shared" si="8"/>
        <v>3205</v>
      </c>
      <c r="O39" s="27">
        <f t="shared" si="9"/>
        <v>3205</v>
      </c>
      <c r="P39" s="27">
        <f t="shared" si="10"/>
        <v>3205</v>
      </c>
      <c r="Q39" s="27">
        <f t="shared" si="11"/>
        <v>3206</v>
      </c>
      <c r="R39" s="32">
        <f t="shared" si="12"/>
        <v>11066</v>
      </c>
      <c r="S39" s="32">
        <f t="shared" si="13"/>
        <v>2767</v>
      </c>
      <c r="T39" s="32">
        <f t="shared" si="13"/>
        <v>2767</v>
      </c>
      <c r="U39" s="32">
        <f t="shared" si="13"/>
        <v>2767</v>
      </c>
      <c r="V39" s="32">
        <f t="shared" si="13"/>
        <v>2765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15"/>
        <v>0.53672975122006972</v>
      </c>
      <c r="F40" s="37">
        <f t="shared" si="16"/>
        <v>0.46327024877993028</v>
      </c>
      <c r="G40" s="52"/>
      <c r="H40" s="43">
        <v>9280</v>
      </c>
      <c r="I40" s="43">
        <f t="shared" si="7"/>
        <v>2320</v>
      </c>
      <c r="J40" s="13">
        <f t="shared" si="3"/>
        <v>2320</v>
      </c>
      <c r="K40" s="13">
        <f t="shared" si="4"/>
        <v>2320</v>
      </c>
      <c r="L40" s="13">
        <f t="shared" si="5"/>
        <v>2320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9280</v>
      </c>
      <c r="S40" s="32">
        <f t="shared" si="13"/>
        <v>2320</v>
      </c>
      <c r="T40" s="32">
        <f t="shared" si="13"/>
        <v>2320</v>
      </c>
      <c r="U40" s="32">
        <f t="shared" si="13"/>
        <v>2320</v>
      </c>
      <c r="V40" s="32">
        <f t="shared" si="13"/>
        <v>2320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15"/>
        <v>0.83621345477214371</v>
      </c>
      <c r="F41" s="37">
        <f t="shared" si="16"/>
        <v>0.16378654522785629</v>
      </c>
      <c r="G41" s="52"/>
      <c r="H41" s="43">
        <v>8000</v>
      </c>
      <c r="I41" s="43">
        <f t="shared" si="7"/>
        <v>2000</v>
      </c>
      <c r="J41" s="13">
        <f t="shared" si="3"/>
        <v>2000</v>
      </c>
      <c r="K41" s="13">
        <f t="shared" si="4"/>
        <v>2000</v>
      </c>
      <c r="L41" s="13">
        <f t="shared" si="5"/>
        <v>2000</v>
      </c>
      <c r="M41" s="27">
        <f t="shared" ref="M41:M54" si="17">ROUND(H41*E41,0)</f>
        <v>6690</v>
      </c>
      <c r="N41" s="32">
        <f t="shared" si="8"/>
        <v>1673</v>
      </c>
      <c r="O41" s="32">
        <f t="shared" si="9"/>
        <v>1673</v>
      </c>
      <c r="P41" s="32">
        <f t="shared" si="10"/>
        <v>1673</v>
      </c>
      <c r="Q41" s="32">
        <f t="shared" si="11"/>
        <v>1671</v>
      </c>
      <c r="R41" s="32">
        <f t="shared" si="12"/>
        <v>1310</v>
      </c>
      <c r="S41" s="32">
        <f t="shared" si="13"/>
        <v>327</v>
      </c>
      <c r="T41" s="32">
        <f t="shared" si="13"/>
        <v>327</v>
      </c>
      <c r="U41" s="32">
        <f t="shared" si="13"/>
        <v>327</v>
      </c>
      <c r="V41" s="32">
        <f t="shared" si="13"/>
        <v>329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15"/>
        <v>0.74116272275781481</v>
      </c>
      <c r="F42" s="37">
        <f t="shared" si="16"/>
        <v>0.25883727724218519</v>
      </c>
      <c r="G42" s="52">
        <f t="shared" ref="G42:G80" si="18">C42+D42</f>
        <v>27384</v>
      </c>
      <c r="H42" s="43">
        <v>17333</v>
      </c>
      <c r="I42" s="43">
        <f t="shared" si="7"/>
        <v>4333</v>
      </c>
      <c r="J42" s="13">
        <f t="shared" si="3"/>
        <v>4333</v>
      </c>
      <c r="K42" s="13">
        <f t="shared" si="4"/>
        <v>4333</v>
      </c>
      <c r="L42" s="13">
        <f t="shared" si="5"/>
        <v>4334</v>
      </c>
      <c r="M42" s="27">
        <f t="shared" si="17"/>
        <v>12847</v>
      </c>
      <c r="N42" s="32">
        <f t="shared" si="8"/>
        <v>3212</v>
      </c>
      <c r="O42" s="32">
        <f t="shared" si="9"/>
        <v>3212</v>
      </c>
      <c r="P42" s="32">
        <f t="shared" si="10"/>
        <v>3212</v>
      </c>
      <c r="Q42" s="32">
        <f t="shared" si="11"/>
        <v>3211</v>
      </c>
      <c r="R42" s="32">
        <f t="shared" si="12"/>
        <v>4486</v>
      </c>
      <c r="S42" s="32">
        <f t="shared" si="13"/>
        <v>1121</v>
      </c>
      <c r="T42" s="32">
        <f t="shared" si="13"/>
        <v>1121</v>
      </c>
      <c r="U42" s="32">
        <f t="shared" si="13"/>
        <v>1121</v>
      </c>
      <c r="V42" s="32">
        <f t="shared" si="13"/>
        <v>1123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15"/>
        <v>0.85350083657091003</v>
      </c>
      <c r="F43" s="37">
        <f t="shared" si="16"/>
        <v>0.14649916342908997</v>
      </c>
      <c r="G43" s="52">
        <f t="shared" si="18"/>
        <v>70526</v>
      </c>
      <c r="H43" s="43">
        <v>110623</v>
      </c>
      <c r="I43" s="43">
        <f t="shared" si="7"/>
        <v>27656</v>
      </c>
      <c r="J43" s="13">
        <f t="shared" si="3"/>
        <v>27656</v>
      </c>
      <c r="K43" s="13">
        <f t="shared" si="4"/>
        <v>27656</v>
      </c>
      <c r="L43" s="13">
        <f t="shared" si="5"/>
        <v>27655</v>
      </c>
      <c r="M43" s="27">
        <f t="shared" si="17"/>
        <v>94417</v>
      </c>
      <c r="N43" s="27">
        <f t="shared" si="8"/>
        <v>23604</v>
      </c>
      <c r="O43" s="27">
        <f t="shared" si="9"/>
        <v>23604</v>
      </c>
      <c r="P43" s="27">
        <f t="shared" si="10"/>
        <v>23604</v>
      </c>
      <c r="Q43" s="27">
        <f t="shared" si="11"/>
        <v>23605</v>
      </c>
      <c r="R43" s="32">
        <f t="shared" si="12"/>
        <v>16206</v>
      </c>
      <c r="S43" s="32">
        <f t="shared" si="13"/>
        <v>4052</v>
      </c>
      <c r="T43" s="32">
        <f t="shared" si="13"/>
        <v>4052</v>
      </c>
      <c r="U43" s="32">
        <f t="shared" si="13"/>
        <v>4052</v>
      </c>
      <c r="V43" s="32">
        <f t="shared" si="13"/>
        <v>4050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15"/>
        <v>0.84297417297229693</v>
      </c>
      <c r="F44" s="37">
        <f t="shared" si="16"/>
        <v>0.15702582702770307</v>
      </c>
      <c r="G44" s="52">
        <f>C44+D44+91</f>
        <v>112028</v>
      </c>
      <c r="H44" s="43">
        <v>186631</v>
      </c>
      <c r="I44" s="43">
        <f t="shared" si="7"/>
        <v>46658</v>
      </c>
      <c r="J44" s="13">
        <f t="shared" si="3"/>
        <v>46658</v>
      </c>
      <c r="K44" s="13">
        <f t="shared" si="4"/>
        <v>46658</v>
      </c>
      <c r="L44" s="13">
        <f t="shared" si="5"/>
        <v>46657</v>
      </c>
      <c r="M44" s="27">
        <f t="shared" si="17"/>
        <v>157325</v>
      </c>
      <c r="N44" s="27">
        <f t="shared" si="8"/>
        <v>39331</v>
      </c>
      <c r="O44" s="27">
        <f t="shared" si="9"/>
        <v>39331</v>
      </c>
      <c r="P44" s="27">
        <f t="shared" si="10"/>
        <v>39331</v>
      </c>
      <c r="Q44" s="27">
        <f t="shared" si="11"/>
        <v>39332</v>
      </c>
      <c r="R44" s="32">
        <f t="shared" si="12"/>
        <v>29306</v>
      </c>
      <c r="S44" s="32">
        <f t="shared" si="13"/>
        <v>7327</v>
      </c>
      <c r="T44" s="32">
        <f t="shared" si="13"/>
        <v>7327</v>
      </c>
      <c r="U44" s="32">
        <f t="shared" si="13"/>
        <v>7327</v>
      </c>
      <c r="V44" s="32">
        <f t="shared" si="13"/>
        <v>7325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15"/>
        <v>0.81468540747096441</v>
      </c>
      <c r="F45" s="37">
        <f t="shared" si="16"/>
        <v>0.18531459252903559</v>
      </c>
      <c r="G45" s="52">
        <f t="shared" si="18"/>
        <v>113051</v>
      </c>
      <c r="H45" s="43">
        <v>149791</v>
      </c>
      <c r="I45" s="43">
        <f t="shared" si="7"/>
        <v>37448</v>
      </c>
      <c r="J45" s="13">
        <f t="shared" si="3"/>
        <v>37448</v>
      </c>
      <c r="K45" s="13">
        <f t="shared" si="4"/>
        <v>37448</v>
      </c>
      <c r="L45" s="13">
        <f t="shared" si="5"/>
        <v>37447</v>
      </c>
      <c r="M45" s="27">
        <f t="shared" si="17"/>
        <v>122033</v>
      </c>
      <c r="N45" s="27">
        <f t="shared" si="8"/>
        <v>30508</v>
      </c>
      <c r="O45" s="27">
        <f t="shared" si="9"/>
        <v>30508</v>
      </c>
      <c r="P45" s="27">
        <f t="shared" si="10"/>
        <v>30508</v>
      </c>
      <c r="Q45" s="27">
        <f t="shared" si="11"/>
        <v>30509</v>
      </c>
      <c r="R45" s="32">
        <f t="shared" si="12"/>
        <v>27758</v>
      </c>
      <c r="S45" s="32">
        <f t="shared" si="13"/>
        <v>6940</v>
      </c>
      <c r="T45" s="32">
        <f t="shared" si="13"/>
        <v>6940</v>
      </c>
      <c r="U45" s="32">
        <f t="shared" si="13"/>
        <v>6940</v>
      </c>
      <c r="V45" s="32">
        <f t="shared" si="13"/>
        <v>6938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15"/>
        <v>0.54520715889820803</v>
      </c>
      <c r="F46" s="37">
        <f t="shared" si="16"/>
        <v>0.45479284110179197</v>
      </c>
      <c r="G46" s="52"/>
      <c r="H46" s="43">
        <v>27900</v>
      </c>
      <c r="I46" s="43">
        <f t="shared" si="7"/>
        <v>6975</v>
      </c>
      <c r="J46" s="13">
        <f t="shared" si="3"/>
        <v>6975</v>
      </c>
      <c r="K46" s="13">
        <f t="shared" si="4"/>
        <v>6975</v>
      </c>
      <c r="L46" s="13">
        <f t="shared" si="5"/>
        <v>6975</v>
      </c>
      <c r="M46" s="27">
        <f t="shared" si="17"/>
        <v>15211</v>
      </c>
      <c r="N46" s="27">
        <f t="shared" si="8"/>
        <v>3803</v>
      </c>
      <c r="O46" s="27">
        <f t="shared" si="9"/>
        <v>3803</v>
      </c>
      <c r="P46" s="27">
        <f t="shared" si="10"/>
        <v>3803</v>
      </c>
      <c r="Q46" s="27">
        <f t="shared" si="11"/>
        <v>3802</v>
      </c>
      <c r="R46" s="32">
        <f t="shared" si="12"/>
        <v>12689</v>
      </c>
      <c r="S46" s="32">
        <f t="shared" si="13"/>
        <v>3172</v>
      </c>
      <c r="T46" s="32">
        <f t="shared" si="13"/>
        <v>3172</v>
      </c>
      <c r="U46" s="32">
        <f t="shared" si="13"/>
        <v>3172</v>
      </c>
      <c r="V46" s="32">
        <f t="shared" si="13"/>
        <v>3173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15"/>
        <v>0.53444598436279789</v>
      </c>
      <c r="F47" s="37">
        <f t="shared" si="16"/>
        <v>0.46555401563720211</v>
      </c>
      <c r="G47" s="52"/>
      <c r="H47" s="43">
        <v>80173</v>
      </c>
      <c r="I47" s="43">
        <f t="shared" si="7"/>
        <v>20043</v>
      </c>
      <c r="J47" s="13">
        <f t="shared" si="3"/>
        <v>20043</v>
      </c>
      <c r="K47" s="13">
        <f t="shared" si="4"/>
        <v>20043</v>
      </c>
      <c r="L47" s="13">
        <f t="shared" si="5"/>
        <v>20044</v>
      </c>
      <c r="M47" s="27">
        <f t="shared" si="17"/>
        <v>42848</v>
      </c>
      <c r="N47" s="27">
        <f t="shared" si="8"/>
        <v>10712</v>
      </c>
      <c r="O47" s="27">
        <f t="shared" si="9"/>
        <v>10712</v>
      </c>
      <c r="P47" s="27">
        <f t="shared" si="10"/>
        <v>10712</v>
      </c>
      <c r="Q47" s="27">
        <f t="shared" si="11"/>
        <v>10712</v>
      </c>
      <c r="R47" s="32">
        <f t="shared" si="12"/>
        <v>37325</v>
      </c>
      <c r="S47" s="32">
        <f t="shared" si="13"/>
        <v>9331</v>
      </c>
      <c r="T47" s="32">
        <f t="shared" si="13"/>
        <v>9331</v>
      </c>
      <c r="U47" s="32">
        <f t="shared" si="13"/>
        <v>9331</v>
      </c>
      <c r="V47" s="32">
        <f t="shared" si="13"/>
        <v>9332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15"/>
        <v>0.43382559774964841</v>
      </c>
      <c r="F48" s="37">
        <f t="shared" si="16"/>
        <v>0.56617440225035165</v>
      </c>
      <c r="G48" s="52">
        <f t="shared" si="18"/>
        <v>14220</v>
      </c>
      <c r="H48" s="43">
        <v>19381</v>
      </c>
      <c r="I48" s="43">
        <f t="shared" si="7"/>
        <v>4845</v>
      </c>
      <c r="J48" s="13">
        <f t="shared" si="3"/>
        <v>4845</v>
      </c>
      <c r="K48" s="13">
        <f t="shared" si="4"/>
        <v>4845</v>
      </c>
      <c r="L48" s="13">
        <f t="shared" si="5"/>
        <v>4846</v>
      </c>
      <c r="M48" s="27">
        <f t="shared" si="17"/>
        <v>8408</v>
      </c>
      <c r="N48" s="27">
        <f t="shared" si="8"/>
        <v>2102</v>
      </c>
      <c r="O48" s="27">
        <f t="shared" si="9"/>
        <v>2102</v>
      </c>
      <c r="P48" s="27">
        <f t="shared" si="10"/>
        <v>2102</v>
      </c>
      <c r="Q48" s="27">
        <f t="shared" si="11"/>
        <v>2102</v>
      </c>
      <c r="R48" s="32">
        <f t="shared" si="12"/>
        <v>10973</v>
      </c>
      <c r="S48" s="32">
        <f t="shared" si="13"/>
        <v>2743</v>
      </c>
      <c r="T48" s="32">
        <f t="shared" si="13"/>
        <v>2743</v>
      </c>
      <c r="U48" s="32">
        <f t="shared" si="13"/>
        <v>2743</v>
      </c>
      <c r="V48" s="32">
        <f t="shared" si="13"/>
        <v>2744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15"/>
        <v>0.4304814287422416</v>
      </c>
      <c r="F49" s="37">
        <f t="shared" si="16"/>
        <v>0.5695185712577584</v>
      </c>
      <c r="G49" s="52"/>
      <c r="H49" s="43">
        <v>4437</v>
      </c>
      <c r="I49" s="43">
        <f t="shared" si="7"/>
        <v>1109</v>
      </c>
      <c r="J49" s="13">
        <f t="shared" si="3"/>
        <v>1109</v>
      </c>
      <c r="K49" s="13">
        <f t="shared" si="4"/>
        <v>1109</v>
      </c>
      <c r="L49" s="13">
        <f t="shared" si="5"/>
        <v>1110</v>
      </c>
      <c r="M49" s="27">
        <f t="shared" si="17"/>
        <v>1910</v>
      </c>
      <c r="N49" s="32">
        <f t="shared" si="8"/>
        <v>478</v>
      </c>
      <c r="O49" s="32">
        <f t="shared" si="9"/>
        <v>478</v>
      </c>
      <c r="P49" s="32">
        <f t="shared" si="10"/>
        <v>478</v>
      </c>
      <c r="Q49" s="32">
        <f t="shared" si="11"/>
        <v>476</v>
      </c>
      <c r="R49" s="32">
        <f t="shared" si="12"/>
        <v>2527</v>
      </c>
      <c r="S49" s="32">
        <f t="shared" si="13"/>
        <v>631</v>
      </c>
      <c r="T49" s="32">
        <f t="shared" si="13"/>
        <v>631</v>
      </c>
      <c r="U49" s="32">
        <f t="shared" si="13"/>
        <v>631</v>
      </c>
      <c r="V49" s="32">
        <f t="shared" si="13"/>
        <v>634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15"/>
        <v>0.44104957786290772</v>
      </c>
      <c r="F50" s="37">
        <f t="shared" si="16"/>
        <v>0.55895042213709223</v>
      </c>
      <c r="G50" s="52">
        <f t="shared" si="18"/>
        <v>53774</v>
      </c>
      <c r="H50" s="43">
        <v>73264</v>
      </c>
      <c r="I50" s="43">
        <f t="shared" si="7"/>
        <v>18316</v>
      </c>
      <c r="J50" s="13">
        <f t="shared" si="3"/>
        <v>18316</v>
      </c>
      <c r="K50" s="13">
        <f t="shared" si="4"/>
        <v>18316</v>
      </c>
      <c r="L50" s="13">
        <f t="shared" si="5"/>
        <v>18316</v>
      </c>
      <c r="M50" s="27">
        <f t="shared" si="17"/>
        <v>32313</v>
      </c>
      <c r="N50" s="27">
        <f t="shared" si="8"/>
        <v>8078</v>
      </c>
      <c r="O50" s="27">
        <f t="shared" si="9"/>
        <v>8078</v>
      </c>
      <c r="P50" s="27">
        <f t="shared" si="10"/>
        <v>8078</v>
      </c>
      <c r="Q50" s="27">
        <f t="shared" si="11"/>
        <v>8079</v>
      </c>
      <c r="R50" s="32">
        <f t="shared" si="12"/>
        <v>40951</v>
      </c>
      <c r="S50" s="32">
        <f t="shared" si="13"/>
        <v>10238</v>
      </c>
      <c r="T50" s="32">
        <f t="shared" si="13"/>
        <v>10238</v>
      </c>
      <c r="U50" s="32">
        <f t="shared" si="13"/>
        <v>10238</v>
      </c>
      <c r="V50" s="32">
        <f t="shared" si="13"/>
        <v>10237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15"/>
        <v>0.85633633633633632</v>
      </c>
      <c r="F51" s="37">
        <f t="shared" si="16"/>
        <v>0.14366366366366368</v>
      </c>
      <c r="G51" s="52">
        <f t="shared" si="18"/>
        <v>8325</v>
      </c>
      <c r="H51" s="43">
        <v>38971</v>
      </c>
      <c r="I51" s="43">
        <f t="shared" si="7"/>
        <v>9743</v>
      </c>
      <c r="J51" s="13">
        <f t="shared" si="3"/>
        <v>9743</v>
      </c>
      <c r="K51" s="13">
        <f t="shared" si="4"/>
        <v>9743</v>
      </c>
      <c r="L51" s="13">
        <f t="shared" si="5"/>
        <v>9742</v>
      </c>
      <c r="M51" s="27">
        <f t="shared" si="17"/>
        <v>33372</v>
      </c>
      <c r="N51" s="27">
        <f t="shared" si="8"/>
        <v>8343</v>
      </c>
      <c r="O51" s="27">
        <f t="shared" si="9"/>
        <v>8343</v>
      </c>
      <c r="P51" s="27">
        <f t="shared" si="10"/>
        <v>8343</v>
      </c>
      <c r="Q51" s="27">
        <f t="shared" si="11"/>
        <v>8343</v>
      </c>
      <c r="R51" s="32">
        <f t="shared" si="12"/>
        <v>5599</v>
      </c>
      <c r="S51" s="32">
        <f t="shared" si="13"/>
        <v>1400</v>
      </c>
      <c r="T51" s="32">
        <f t="shared" si="13"/>
        <v>1400</v>
      </c>
      <c r="U51" s="32">
        <f t="shared" si="13"/>
        <v>1400</v>
      </c>
      <c r="V51" s="32">
        <f t="shared" si="13"/>
        <v>1399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15"/>
        <v>0.53672975122006972</v>
      </c>
      <c r="F52" s="37">
        <f t="shared" si="16"/>
        <v>0.46327024877993028</v>
      </c>
      <c r="G52" s="52"/>
      <c r="H52" s="43">
        <v>1329</v>
      </c>
      <c r="I52" s="43">
        <f t="shared" si="7"/>
        <v>332</v>
      </c>
      <c r="J52" s="13">
        <f t="shared" si="3"/>
        <v>332</v>
      </c>
      <c r="K52" s="13">
        <f t="shared" si="4"/>
        <v>332</v>
      </c>
      <c r="L52" s="13">
        <f t="shared" si="5"/>
        <v>333</v>
      </c>
      <c r="M52" s="27">
        <f t="shared" si="17"/>
        <v>713</v>
      </c>
      <c r="N52" s="27">
        <f t="shared" si="8"/>
        <v>178</v>
      </c>
      <c r="O52" s="27">
        <f t="shared" si="9"/>
        <v>178</v>
      </c>
      <c r="P52" s="27">
        <f t="shared" si="10"/>
        <v>178</v>
      </c>
      <c r="Q52" s="27">
        <f t="shared" si="11"/>
        <v>179</v>
      </c>
      <c r="R52" s="32">
        <f t="shared" si="12"/>
        <v>616</v>
      </c>
      <c r="S52" s="32">
        <f t="shared" si="13"/>
        <v>154</v>
      </c>
      <c r="T52" s="32">
        <f t="shared" si="13"/>
        <v>154</v>
      </c>
      <c r="U52" s="32">
        <f t="shared" si="13"/>
        <v>154</v>
      </c>
      <c r="V52" s="32">
        <f t="shared" si="13"/>
        <v>154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15"/>
        <v>0.53672975122006972</v>
      </c>
      <c r="F53" s="37">
        <f t="shared" si="16"/>
        <v>0.46327024877993028</v>
      </c>
      <c r="G53" s="52"/>
      <c r="H53" s="43">
        <v>3965</v>
      </c>
      <c r="I53" s="43">
        <f t="shared" si="7"/>
        <v>991</v>
      </c>
      <c r="J53" s="13">
        <f t="shared" si="3"/>
        <v>991</v>
      </c>
      <c r="K53" s="13">
        <f t="shared" si="4"/>
        <v>991</v>
      </c>
      <c r="L53" s="13">
        <f t="shared" si="5"/>
        <v>992</v>
      </c>
      <c r="M53" s="27">
        <f t="shared" si="17"/>
        <v>2128</v>
      </c>
      <c r="N53" s="27">
        <f t="shared" si="8"/>
        <v>532</v>
      </c>
      <c r="O53" s="27">
        <f t="shared" si="9"/>
        <v>532</v>
      </c>
      <c r="P53" s="27">
        <f t="shared" si="10"/>
        <v>532</v>
      </c>
      <c r="Q53" s="27">
        <f t="shared" si="11"/>
        <v>532</v>
      </c>
      <c r="R53" s="32">
        <f t="shared" si="12"/>
        <v>1837</v>
      </c>
      <c r="S53" s="32">
        <f t="shared" si="13"/>
        <v>459</v>
      </c>
      <c r="T53" s="32">
        <f t="shared" si="13"/>
        <v>459</v>
      </c>
      <c r="U53" s="32">
        <f t="shared" si="13"/>
        <v>459</v>
      </c>
      <c r="V53" s="32">
        <f t="shared" si="13"/>
        <v>460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7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15"/>
        <v>0.53672975122006972</v>
      </c>
      <c r="F58" s="37">
        <f t="shared" si="16"/>
        <v>0.46327024877993028</v>
      </c>
      <c r="G58" s="52"/>
      <c r="H58" s="43">
        <v>5546</v>
      </c>
      <c r="I58" s="43">
        <f t="shared" si="7"/>
        <v>1387</v>
      </c>
      <c r="J58" s="13">
        <f t="shared" si="3"/>
        <v>1387</v>
      </c>
      <c r="K58" s="13">
        <f t="shared" si="4"/>
        <v>1387</v>
      </c>
      <c r="L58" s="13">
        <f t="shared" si="5"/>
        <v>1385</v>
      </c>
      <c r="M58" s="27">
        <f>ROUND(H58*E58,0)</f>
        <v>2977</v>
      </c>
      <c r="N58" s="27">
        <f t="shared" ref="N58" si="19">ROUND(M58/4,0)</f>
        <v>744</v>
      </c>
      <c r="O58" s="27">
        <f t="shared" ref="O58" si="20">N58</f>
        <v>744</v>
      </c>
      <c r="P58" s="27">
        <f t="shared" ref="P58" si="21">N58</f>
        <v>744</v>
      </c>
      <c r="Q58" s="27">
        <f t="shared" ref="Q58" si="22">M58-N58-O58-P58</f>
        <v>745</v>
      </c>
      <c r="R58" s="32">
        <f t="shared" si="12"/>
        <v>2569</v>
      </c>
      <c r="S58" s="32">
        <f t="shared" si="13"/>
        <v>643</v>
      </c>
      <c r="T58" s="32">
        <f t="shared" si="13"/>
        <v>643</v>
      </c>
      <c r="U58" s="32">
        <f t="shared" si="13"/>
        <v>643</v>
      </c>
      <c r="V58" s="32">
        <f t="shared" si="13"/>
        <v>640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15"/>
        <v>0.53672975122006972</v>
      </c>
      <c r="F62" s="37">
        <f t="shared" si="16"/>
        <v>0.46327024877993028</v>
      </c>
      <c r="G62" s="52"/>
      <c r="H62" s="43">
        <v>600</v>
      </c>
      <c r="I62" s="43">
        <f t="shared" si="7"/>
        <v>150</v>
      </c>
      <c r="J62" s="13">
        <f t="shared" si="3"/>
        <v>150</v>
      </c>
      <c r="K62" s="13">
        <f t="shared" si="4"/>
        <v>150</v>
      </c>
      <c r="L62" s="13">
        <f t="shared" si="5"/>
        <v>150</v>
      </c>
      <c r="M62" s="27">
        <f>ROUND(H62*E62,0)</f>
        <v>322</v>
      </c>
      <c r="N62" s="27">
        <f t="shared" si="8"/>
        <v>81</v>
      </c>
      <c r="O62" s="27">
        <f t="shared" si="9"/>
        <v>81</v>
      </c>
      <c r="P62" s="27">
        <f t="shared" si="10"/>
        <v>81</v>
      </c>
      <c r="Q62" s="27">
        <f t="shared" si="11"/>
        <v>79</v>
      </c>
      <c r="R62" s="32">
        <f t="shared" si="12"/>
        <v>278</v>
      </c>
      <c r="S62" s="32">
        <f t="shared" si="13"/>
        <v>69</v>
      </c>
      <c r="T62" s="32">
        <f t="shared" si="13"/>
        <v>69</v>
      </c>
      <c r="U62" s="32">
        <f t="shared" si="13"/>
        <v>69</v>
      </c>
      <c r="V62" s="32">
        <f t="shared" si="13"/>
        <v>71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15"/>
        <v>0.53672975122006972</v>
      </c>
      <c r="F65" s="37">
        <f t="shared" si="16"/>
        <v>0.46327024877993028</v>
      </c>
      <c r="G65" s="52"/>
      <c r="H65" s="43">
        <v>65</v>
      </c>
      <c r="I65" s="43">
        <f t="shared" si="7"/>
        <v>16</v>
      </c>
      <c r="J65" s="13">
        <f t="shared" si="3"/>
        <v>16</v>
      </c>
      <c r="K65" s="13">
        <f t="shared" si="4"/>
        <v>16</v>
      </c>
      <c r="L65" s="13">
        <f t="shared" si="5"/>
        <v>17</v>
      </c>
      <c r="M65" s="27">
        <f>ROUND(H65*E65,0)</f>
        <v>35</v>
      </c>
      <c r="N65" s="27">
        <f t="shared" ref="N65" si="23">ROUND(M65/4,0)</f>
        <v>9</v>
      </c>
      <c r="O65" s="27">
        <f t="shared" ref="O65" si="24">N65</f>
        <v>9</v>
      </c>
      <c r="P65" s="27">
        <f t="shared" ref="P65" si="25">N65</f>
        <v>9</v>
      </c>
      <c r="Q65" s="27">
        <f t="shared" ref="Q65" si="26">M65-N65-O65-P65</f>
        <v>8</v>
      </c>
      <c r="R65" s="32">
        <f t="shared" ref="R65" si="27">S65+T65+U65+V65</f>
        <v>30</v>
      </c>
      <c r="S65" s="32">
        <f t="shared" ref="S65" si="28">I65-N65</f>
        <v>7</v>
      </c>
      <c r="T65" s="32">
        <f t="shared" ref="T65" si="29">J65-O65</f>
        <v>7</v>
      </c>
      <c r="U65" s="32">
        <f t="shared" ref="U65" si="30">K65-P65</f>
        <v>7</v>
      </c>
      <c r="V65" s="32">
        <f t="shared" ref="V65" si="31">L65-Q65</f>
        <v>9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15"/>
        <v>0.53672975122006972</v>
      </c>
      <c r="F66" s="37">
        <f t="shared" si="16"/>
        <v>0.46327024877993028</v>
      </c>
      <c r="G66" s="52"/>
      <c r="H66" s="43">
        <v>2887</v>
      </c>
      <c r="I66" s="43">
        <f t="shared" si="7"/>
        <v>722</v>
      </c>
      <c r="J66" s="13">
        <f t="shared" si="3"/>
        <v>722</v>
      </c>
      <c r="K66" s="13">
        <f t="shared" si="4"/>
        <v>722</v>
      </c>
      <c r="L66" s="13">
        <f t="shared" si="5"/>
        <v>721</v>
      </c>
      <c r="M66" s="27">
        <f>ROUND(H66*E66,0)</f>
        <v>1550</v>
      </c>
      <c r="N66" s="27">
        <f t="shared" si="8"/>
        <v>388</v>
      </c>
      <c r="O66" s="27">
        <f t="shared" si="9"/>
        <v>388</v>
      </c>
      <c r="P66" s="27">
        <f t="shared" si="10"/>
        <v>388</v>
      </c>
      <c r="Q66" s="27">
        <f t="shared" si="11"/>
        <v>386</v>
      </c>
      <c r="R66" s="32">
        <f t="shared" si="12"/>
        <v>1337</v>
      </c>
      <c r="S66" s="32">
        <f t="shared" si="13"/>
        <v>334</v>
      </c>
      <c r="T66" s="32">
        <f t="shared" si="13"/>
        <v>334</v>
      </c>
      <c r="U66" s="32">
        <f t="shared" si="13"/>
        <v>334</v>
      </c>
      <c r="V66" s="32">
        <f t="shared" si="13"/>
        <v>335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15"/>
        <v>0.53672975122006972</v>
      </c>
      <c r="F67" s="37">
        <f t="shared" si="16"/>
        <v>0.46327024877993028</v>
      </c>
      <c r="G67" s="52"/>
      <c r="H67" s="43">
        <v>500</v>
      </c>
      <c r="I67" s="43">
        <f t="shared" si="7"/>
        <v>125</v>
      </c>
      <c r="J67" s="13">
        <f t="shared" si="3"/>
        <v>125</v>
      </c>
      <c r="K67" s="13">
        <f t="shared" si="4"/>
        <v>125</v>
      </c>
      <c r="L67" s="13">
        <f t="shared" si="5"/>
        <v>125</v>
      </c>
      <c r="M67" s="27">
        <f>ROUND(H67*E67,0)</f>
        <v>268</v>
      </c>
      <c r="N67" s="27">
        <f t="shared" ref="N67" si="32">ROUND(M67/4,0)</f>
        <v>67</v>
      </c>
      <c r="O67" s="27">
        <f t="shared" ref="O67" si="33">N67</f>
        <v>67</v>
      </c>
      <c r="P67" s="27">
        <f t="shared" ref="P67" si="34">N67</f>
        <v>67</v>
      </c>
      <c r="Q67" s="27">
        <f t="shared" ref="Q67" si="35">M67-N67-O67-P67</f>
        <v>67</v>
      </c>
      <c r="R67" s="32">
        <f t="shared" ref="R67" si="36">S67+T67+U67+V67</f>
        <v>232</v>
      </c>
      <c r="S67" s="32">
        <f t="shared" ref="S67" si="37">I67-N67</f>
        <v>58</v>
      </c>
      <c r="T67" s="32">
        <f t="shared" ref="T67" si="38">J67-O67</f>
        <v>58</v>
      </c>
      <c r="U67" s="32">
        <f t="shared" ref="U67" si="39">K67-P67</f>
        <v>58</v>
      </c>
      <c r="V67" s="32">
        <f t="shared" ref="V67" si="40">L67-Q67</f>
        <v>58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41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41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42">I71</f>
        <v>0</v>
      </c>
      <c r="K71" s="13">
        <f t="shared" ref="K71:K80" si="43">I71</f>
        <v>0</v>
      </c>
      <c r="L71" s="13">
        <f t="shared" ref="L71:L80" si="44">H71-I71-J71-K71</f>
        <v>0</v>
      </c>
      <c r="M71" s="27">
        <f t="shared" si="41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45">I71-N71</f>
        <v>0</v>
      </c>
      <c r="T71" s="32">
        <f t="shared" si="45"/>
        <v>0</v>
      </c>
      <c r="U71" s="32">
        <f t="shared" si="45"/>
        <v>0</v>
      </c>
      <c r="V71" s="32">
        <f t="shared" si="45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46">ROUND(H72/4,0)</f>
        <v>0</v>
      </c>
      <c r="J72" s="13">
        <f t="shared" si="42"/>
        <v>0</v>
      </c>
      <c r="K72" s="13">
        <f t="shared" si="43"/>
        <v>0</v>
      </c>
      <c r="L72" s="13">
        <f t="shared" si="44"/>
        <v>0</v>
      </c>
      <c r="M72" s="27">
        <f t="shared" si="41"/>
        <v>0</v>
      </c>
      <c r="N72" s="27">
        <f t="shared" ref="N72:N80" si="47">ROUND(M72/4,0)</f>
        <v>0</v>
      </c>
      <c r="O72" s="27">
        <f t="shared" ref="O72:O80" si="48">N72</f>
        <v>0</v>
      </c>
      <c r="P72" s="27">
        <f t="shared" ref="P72:P80" si="49">N72</f>
        <v>0</v>
      </c>
      <c r="Q72" s="27">
        <f t="shared" ref="Q72:Q80" si="50">M72-N72-O72-P72</f>
        <v>0</v>
      </c>
      <c r="R72" s="32">
        <f t="shared" ref="R72:R79" si="51">S72+T72+U72+V72</f>
        <v>0</v>
      </c>
      <c r="S72" s="32">
        <f t="shared" si="45"/>
        <v>0</v>
      </c>
      <c r="T72" s="32">
        <f t="shared" si="45"/>
        <v>0</v>
      </c>
      <c r="U72" s="32">
        <f t="shared" si="45"/>
        <v>0</v>
      </c>
      <c r="V72" s="32">
        <f t="shared" si="45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46"/>
        <v>0</v>
      </c>
      <c r="J73" s="13">
        <f t="shared" si="42"/>
        <v>0</v>
      </c>
      <c r="K73" s="13">
        <f t="shared" si="43"/>
        <v>0</v>
      </c>
      <c r="L73" s="13">
        <f t="shared" si="44"/>
        <v>0</v>
      </c>
      <c r="M73" s="27">
        <f t="shared" si="41"/>
        <v>0</v>
      </c>
      <c r="N73" s="27">
        <f t="shared" si="47"/>
        <v>0</v>
      </c>
      <c r="O73" s="27">
        <f t="shared" si="48"/>
        <v>0</v>
      </c>
      <c r="P73" s="27">
        <f t="shared" si="49"/>
        <v>0</v>
      </c>
      <c r="Q73" s="27">
        <f t="shared" si="50"/>
        <v>0</v>
      </c>
      <c r="R73" s="32">
        <f t="shared" si="51"/>
        <v>0</v>
      </c>
      <c r="S73" s="32">
        <f t="shared" si="45"/>
        <v>0</v>
      </c>
      <c r="T73" s="32">
        <f t="shared" si="45"/>
        <v>0</v>
      </c>
      <c r="U73" s="32">
        <f t="shared" si="45"/>
        <v>0</v>
      </c>
      <c r="V73" s="32">
        <f t="shared" si="45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46"/>
        <v>0</v>
      </c>
      <c r="J74" s="13">
        <f t="shared" si="42"/>
        <v>0</v>
      </c>
      <c r="K74" s="13">
        <f t="shared" si="43"/>
        <v>0</v>
      </c>
      <c r="L74" s="13">
        <f t="shared" si="44"/>
        <v>0</v>
      </c>
      <c r="M74" s="27">
        <f t="shared" si="41"/>
        <v>0</v>
      </c>
      <c r="N74" s="27">
        <f t="shared" si="47"/>
        <v>0</v>
      </c>
      <c r="O74" s="27">
        <f t="shared" si="48"/>
        <v>0</v>
      </c>
      <c r="P74" s="27">
        <f t="shared" si="49"/>
        <v>0</v>
      </c>
      <c r="Q74" s="27">
        <f t="shared" si="50"/>
        <v>0</v>
      </c>
      <c r="R74" s="32">
        <f t="shared" si="51"/>
        <v>0</v>
      </c>
      <c r="S74" s="32">
        <f t="shared" si="45"/>
        <v>0</v>
      </c>
      <c r="T74" s="32">
        <f t="shared" si="45"/>
        <v>0</v>
      </c>
      <c r="U74" s="32">
        <f t="shared" si="45"/>
        <v>0</v>
      </c>
      <c r="V74" s="32">
        <f t="shared" si="45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46"/>
        <v>0</v>
      </c>
      <c r="J75" s="13">
        <f t="shared" si="42"/>
        <v>0</v>
      </c>
      <c r="K75" s="13">
        <f t="shared" si="43"/>
        <v>0</v>
      </c>
      <c r="L75" s="13">
        <f t="shared" si="44"/>
        <v>0</v>
      </c>
      <c r="M75" s="27">
        <f t="shared" si="41"/>
        <v>0</v>
      </c>
      <c r="N75" s="27">
        <f t="shared" si="47"/>
        <v>0</v>
      </c>
      <c r="O75" s="27">
        <f t="shared" si="48"/>
        <v>0</v>
      </c>
      <c r="P75" s="27">
        <f t="shared" si="49"/>
        <v>0</v>
      </c>
      <c r="Q75" s="27">
        <f t="shared" si="50"/>
        <v>0</v>
      </c>
      <c r="R75" s="32">
        <f t="shared" si="51"/>
        <v>0</v>
      </c>
      <c r="S75" s="32">
        <f t="shared" si="45"/>
        <v>0</v>
      </c>
      <c r="T75" s="32">
        <f t="shared" si="45"/>
        <v>0</v>
      </c>
      <c r="U75" s="32">
        <f t="shared" si="45"/>
        <v>0</v>
      </c>
      <c r="V75" s="32">
        <f t="shared" si="45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46"/>
        <v>0</v>
      </c>
      <c r="J76" s="13">
        <f t="shared" si="42"/>
        <v>0</v>
      </c>
      <c r="K76" s="13">
        <f t="shared" si="43"/>
        <v>0</v>
      </c>
      <c r="L76" s="13">
        <f t="shared" si="44"/>
        <v>0</v>
      </c>
      <c r="M76" s="27">
        <f t="shared" si="41"/>
        <v>0</v>
      </c>
      <c r="N76" s="27">
        <f t="shared" si="47"/>
        <v>0</v>
      </c>
      <c r="O76" s="27">
        <f t="shared" si="48"/>
        <v>0</v>
      </c>
      <c r="P76" s="27">
        <f t="shared" si="49"/>
        <v>0</v>
      </c>
      <c r="Q76" s="27">
        <f t="shared" si="50"/>
        <v>0</v>
      </c>
      <c r="R76" s="32">
        <f t="shared" si="51"/>
        <v>0</v>
      </c>
      <c r="S76" s="32">
        <f t="shared" si="45"/>
        <v>0</v>
      </c>
      <c r="T76" s="32">
        <f t="shared" si="45"/>
        <v>0</v>
      </c>
      <c r="U76" s="32">
        <f t="shared" si="45"/>
        <v>0</v>
      </c>
      <c r="V76" s="32">
        <f t="shared" si="45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46"/>
        <v>0</v>
      </c>
      <c r="J77" s="13">
        <f t="shared" si="42"/>
        <v>0</v>
      </c>
      <c r="K77" s="13">
        <f t="shared" si="43"/>
        <v>0</v>
      </c>
      <c r="L77" s="13">
        <f t="shared" si="44"/>
        <v>0</v>
      </c>
      <c r="M77" s="27">
        <f t="shared" si="41"/>
        <v>0</v>
      </c>
      <c r="N77" s="27">
        <f t="shared" si="47"/>
        <v>0</v>
      </c>
      <c r="O77" s="27">
        <f t="shared" si="48"/>
        <v>0</v>
      </c>
      <c r="P77" s="27">
        <f t="shared" si="49"/>
        <v>0</v>
      </c>
      <c r="Q77" s="27">
        <f t="shared" si="50"/>
        <v>0</v>
      </c>
      <c r="R77" s="32">
        <f t="shared" si="51"/>
        <v>0</v>
      </c>
      <c r="S77" s="32">
        <f t="shared" si="45"/>
        <v>0</v>
      </c>
      <c r="T77" s="32">
        <f t="shared" si="45"/>
        <v>0</v>
      </c>
      <c r="U77" s="32">
        <f t="shared" si="45"/>
        <v>0</v>
      </c>
      <c r="V77" s="32">
        <f t="shared" si="45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46"/>
        <v>0</v>
      </c>
      <c r="J78" s="13">
        <f t="shared" si="42"/>
        <v>0</v>
      </c>
      <c r="K78" s="13">
        <f t="shared" si="43"/>
        <v>0</v>
      </c>
      <c r="L78" s="13">
        <f t="shared" si="44"/>
        <v>0</v>
      </c>
      <c r="M78" s="27">
        <f t="shared" si="41"/>
        <v>0</v>
      </c>
      <c r="N78" s="27">
        <f t="shared" si="47"/>
        <v>0</v>
      </c>
      <c r="O78" s="27">
        <f t="shared" si="48"/>
        <v>0</v>
      </c>
      <c r="P78" s="27">
        <f t="shared" si="49"/>
        <v>0</v>
      </c>
      <c r="Q78" s="27">
        <f t="shared" si="50"/>
        <v>0</v>
      </c>
      <c r="R78" s="32">
        <f t="shared" si="51"/>
        <v>0</v>
      </c>
      <c r="S78" s="32">
        <f t="shared" si="45"/>
        <v>0</v>
      </c>
      <c r="T78" s="32">
        <f t="shared" si="45"/>
        <v>0</v>
      </c>
      <c r="U78" s="32">
        <f t="shared" si="45"/>
        <v>0</v>
      </c>
      <c r="V78" s="32">
        <f t="shared" si="45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46"/>
        <v>0</v>
      </c>
      <c r="J79" s="13">
        <f t="shared" si="42"/>
        <v>0</v>
      </c>
      <c r="K79" s="13">
        <f t="shared" si="43"/>
        <v>0</v>
      </c>
      <c r="L79" s="13">
        <f t="shared" si="44"/>
        <v>0</v>
      </c>
      <c r="M79" s="27">
        <f t="shared" si="41"/>
        <v>0</v>
      </c>
      <c r="N79" s="27">
        <f t="shared" si="47"/>
        <v>0</v>
      </c>
      <c r="O79" s="27">
        <f t="shared" si="48"/>
        <v>0</v>
      </c>
      <c r="P79" s="27">
        <f t="shared" si="49"/>
        <v>0</v>
      </c>
      <c r="Q79" s="27">
        <f t="shared" si="50"/>
        <v>0</v>
      </c>
      <c r="R79" s="32">
        <f t="shared" si="51"/>
        <v>0</v>
      </c>
      <c r="S79" s="32">
        <f t="shared" si="45"/>
        <v>0</v>
      </c>
      <c r="T79" s="32">
        <f t="shared" si="45"/>
        <v>0</v>
      </c>
      <c r="U79" s="32">
        <f t="shared" si="45"/>
        <v>0</v>
      </c>
      <c r="V79" s="32">
        <f t="shared" si="45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8"/>
        <v>0</v>
      </c>
      <c r="H80" s="43">
        <v>20000</v>
      </c>
      <c r="I80" s="43">
        <f t="shared" si="46"/>
        <v>5000</v>
      </c>
      <c r="J80" s="13">
        <f t="shared" si="42"/>
        <v>5000</v>
      </c>
      <c r="K80" s="13">
        <f t="shared" si="43"/>
        <v>5000</v>
      </c>
      <c r="L80" s="13">
        <f t="shared" si="44"/>
        <v>5000</v>
      </c>
      <c r="M80" s="27">
        <f t="shared" si="41"/>
        <v>0</v>
      </c>
      <c r="N80" s="27">
        <f t="shared" si="47"/>
        <v>0</v>
      </c>
      <c r="O80" s="27">
        <f t="shared" si="48"/>
        <v>0</v>
      </c>
      <c r="P80" s="27">
        <f t="shared" si="49"/>
        <v>0</v>
      </c>
      <c r="Q80" s="27">
        <f t="shared" si="50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52">C81/(C81+D81)</f>
        <v>0.54353112842040974</v>
      </c>
      <c r="F81" s="37">
        <f t="shared" ref="F81" si="53">1-E81</f>
        <v>0.45646887157959026</v>
      </c>
      <c r="G81" s="54">
        <f t="shared" ref="G81:V81" si="54">SUM(G7:G80)</f>
        <v>822585</v>
      </c>
      <c r="H81" s="54">
        <f t="shared" si="54"/>
        <v>1470535</v>
      </c>
      <c r="I81" s="54">
        <f t="shared" si="54"/>
        <v>367638</v>
      </c>
      <c r="J81" s="8">
        <f t="shared" si="54"/>
        <v>367638</v>
      </c>
      <c r="K81" s="8">
        <f t="shared" si="54"/>
        <v>367638</v>
      </c>
      <c r="L81" s="8">
        <f t="shared" si="54"/>
        <v>367621</v>
      </c>
      <c r="M81" s="8">
        <f t="shared" si="54"/>
        <v>796404</v>
      </c>
      <c r="N81" s="8">
        <f t="shared" si="54"/>
        <v>199103</v>
      </c>
      <c r="O81" s="8">
        <f t="shared" si="54"/>
        <v>199103</v>
      </c>
      <c r="P81" s="8">
        <f t="shared" si="54"/>
        <v>199103</v>
      </c>
      <c r="Q81" s="8">
        <f t="shared" si="54"/>
        <v>199095</v>
      </c>
      <c r="R81" s="8">
        <f t="shared" si="54"/>
        <v>654131</v>
      </c>
      <c r="S81" s="8">
        <f t="shared" si="54"/>
        <v>163535</v>
      </c>
      <c r="T81" s="8">
        <f t="shared" si="54"/>
        <v>163535</v>
      </c>
      <c r="U81" s="8">
        <f t="shared" si="54"/>
        <v>163535</v>
      </c>
      <c r="V81" s="8">
        <f t="shared" si="54"/>
        <v>163526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4:V4"/>
    <mergeCell ref="R5:R6"/>
    <mergeCell ref="S5:V5"/>
    <mergeCell ref="H4:H6"/>
    <mergeCell ref="B4:B6"/>
    <mergeCell ref="I4:L4"/>
    <mergeCell ref="A4:A6"/>
    <mergeCell ref="C4:F4"/>
    <mergeCell ref="G4:G6"/>
    <mergeCell ref="M4:Q4"/>
    <mergeCell ref="C5:D5"/>
    <mergeCell ref="E5:F5"/>
    <mergeCell ref="M5:M6"/>
    <mergeCell ref="N5:Q5"/>
    <mergeCell ref="I5:I6"/>
    <mergeCell ref="J5:J6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tabSelected="1" zoomScale="70" zoomScaleNormal="70" workbookViewId="0">
      <pane xSplit="2" ySplit="6" topLeftCell="C30" activePane="bottomRight" state="frozen"/>
      <selection pane="topRight" activeCell="C1" sqref="C1"/>
      <selection pane="bottomLeft" activeCell="A7" sqref="A7"/>
      <selection pane="bottomRight" activeCell="B44" sqref="B44"/>
    </sheetView>
  </sheetViews>
  <sheetFormatPr defaultRowHeight="15" x14ac:dyDescent="0.2"/>
  <cols>
    <col min="1" max="1" width="9.140625" style="1" customWidth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bestFit="1" customWidth="1"/>
    <col min="22" max="22" width="18.7109375" style="1" customWidth="1"/>
    <col min="23" max="16384" width="9.140625" style="1"/>
  </cols>
  <sheetData>
    <row r="1" spans="1:22" x14ac:dyDescent="0.2">
      <c r="I1" s="25" t="s">
        <v>253</v>
      </c>
    </row>
    <row r="3" spans="1:22" ht="15.75" x14ac:dyDescent="0.25">
      <c r="A3" s="185" t="s">
        <v>252</v>
      </c>
      <c r="B3" s="185"/>
      <c r="C3" s="185"/>
      <c r="D3" s="185"/>
      <c r="E3" s="185"/>
      <c r="F3" s="185"/>
      <c r="G3" s="185"/>
      <c r="H3" s="185"/>
      <c r="I3" s="185"/>
    </row>
    <row r="5" spans="1:22" s="76" customFormat="1" ht="45.75" customHeight="1" x14ac:dyDescent="0.2">
      <c r="A5" s="187" t="s">
        <v>81</v>
      </c>
      <c r="B5" s="187" t="s">
        <v>82</v>
      </c>
      <c r="C5" s="190" t="s">
        <v>83</v>
      </c>
      <c r="D5" s="190"/>
      <c r="E5" s="190" t="s">
        <v>84</v>
      </c>
      <c r="F5" s="190"/>
      <c r="G5" s="190" t="s">
        <v>29</v>
      </c>
      <c r="H5" s="190"/>
      <c r="I5" s="190" t="s">
        <v>85</v>
      </c>
      <c r="J5" s="190"/>
      <c r="K5" s="190" t="s">
        <v>86</v>
      </c>
      <c r="L5" s="190"/>
      <c r="M5" s="190" t="s">
        <v>25</v>
      </c>
      <c r="N5" s="190"/>
      <c r="O5" s="190" t="s">
        <v>60</v>
      </c>
      <c r="P5" s="190"/>
      <c r="Q5" s="190" t="s">
        <v>87</v>
      </c>
      <c r="R5" s="190"/>
      <c r="S5" s="190" t="s">
        <v>76</v>
      </c>
      <c r="T5" s="190"/>
      <c r="U5" s="190" t="s">
        <v>88</v>
      </c>
      <c r="V5" s="190"/>
    </row>
    <row r="6" spans="1:22" s="76" customFormat="1" ht="63.75" customHeight="1" x14ac:dyDescent="0.2">
      <c r="A6" s="188"/>
      <c r="B6" s="188"/>
      <c r="C6" s="77" t="s">
        <v>165</v>
      </c>
      <c r="D6" s="77" t="s">
        <v>254</v>
      </c>
      <c r="E6" s="77" t="s">
        <v>165</v>
      </c>
      <c r="F6" s="77" t="s">
        <v>254</v>
      </c>
      <c r="G6" s="77" t="s">
        <v>165</v>
      </c>
      <c r="H6" s="77" t="s">
        <v>254</v>
      </c>
      <c r="I6" s="77" t="s">
        <v>165</v>
      </c>
      <c r="J6" s="77" t="s">
        <v>254</v>
      </c>
      <c r="K6" s="77" t="s">
        <v>165</v>
      </c>
      <c r="L6" s="77" t="s">
        <v>254</v>
      </c>
      <c r="M6" s="77" t="s">
        <v>165</v>
      </c>
      <c r="N6" s="77" t="s">
        <v>254</v>
      </c>
      <c r="O6" s="77" t="s">
        <v>165</v>
      </c>
      <c r="P6" s="77" t="s">
        <v>254</v>
      </c>
      <c r="Q6" s="77" t="s">
        <v>165</v>
      </c>
      <c r="R6" s="77" t="s">
        <v>254</v>
      </c>
      <c r="S6" s="77" t="s">
        <v>165</v>
      </c>
      <c r="T6" s="77" t="s">
        <v>254</v>
      </c>
      <c r="U6" s="77" t="s">
        <v>165</v>
      </c>
      <c r="V6" s="77" t="s">
        <v>254</v>
      </c>
    </row>
    <row r="7" spans="1:22" s="76" customFormat="1" ht="14.25" x14ac:dyDescent="0.2">
      <c r="A7" s="191" t="s">
        <v>166</v>
      </c>
      <c r="B7" s="19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2"/>
      <c r="V7" s="78"/>
    </row>
    <row r="8" spans="1:22" s="80" customFormat="1" ht="51" x14ac:dyDescent="0.25">
      <c r="A8" s="186" t="s">
        <v>167</v>
      </c>
      <c r="B8" s="81" t="s">
        <v>89</v>
      </c>
      <c r="C8" s="23">
        <v>11</v>
      </c>
      <c r="D8" s="79">
        <v>2049949.5499999998</v>
      </c>
      <c r="E8" s="23"/>
      <c r="F8" s="79">
        <v>0</v>
      </c>
      <c r="G8" s="23"/>
      <c r="H8" s="79">
        <v>0</v>
      </c>
      <c r="I8" s="23"/>
      <c r="J8" s="79">
        <v>0</v>
      </c>
      <c r="K8" s="23"/>
      <c r="L8" s="79">
        <v>0</v>
      </c>
      <c r="M8" s="23"/>
      <c r="N8" s="79">
        <v>0</v>
      </c>
      <c r="O8" s="23"/>
      <c r="P8" s="79">
        <v>0</v>
      </c>
      <c r="Q8" s="23"/>
      <c r="R8" s="79">
        <v>0</v>
      </c>
      <c r="S8" s="23"/>
      <c r="T8" s="79">
        <v>0</v>
      </c>
      <c r="U8" s="23">
        <f>C8+E8+G8+I8+K8+M8+O8+Q8+S8</f>
        <v>11</v>
      </c>
      <c r="V8" s="79">
        <f>D8+F8+H8+J8+L8+N8+P8+R8+T8</f>
        <v>2049949.5499999998</v>
      </c>
    </row>
    <row r="9" spans="1:22" s="80" customFormat="1" ht="76.5" hidden="1" x14ac:dyDescent="0.25">
      <c r="A9" s="186"/>
      <c r="B9" s="81" t="s">
        <v>168</v>
      </c>
      <c r="C9" s="23"/>
      <c r="D9" s="79">
        <v>0</v>
      </c>
      <c r="E9" s="23"/>
      <c r="F9" s="79">
        <v>0</v>
      </c>
      <c r="G9" s="23"/>
      <c r="H9" s="79">
        <v>0</v>
      </c>
      <c r="I9" s="23"/>
      <c r="J9" s="79">
        <v>0</v>
      </c>
      <c r="K9" s="23"/>
      <c r="L9" s="79">
        <v>0</v>
      </c>
      <c r="M9" s="23"/>
      <c r="N9" s="79">
        <v>0</v>
      </c>
      <c r="O9" s="23"/>
      <c r="P9" s="79">
        <v>0</v>
      </c>
      <c r="Q9" s="23"/>
      <c r="R9" s="79">
        <v>0</v>
      </c>
      <c r="S9" s="23"/>
      <c r="T9" s="79">
        <v>0</v>
      </c>
      <c r="U9" s="23">
        <f t="shared" ref="U9:V72" si="0">C9+E9+G9+I9+K9+M9+O9+Q9+S9</f>
        <v>0</v>
      </c>
      <c r="V9" s="79">
        <f t="shared" si="0"/>
        <v>0</v>
      </c>
    </row>
    <row r="10" spans="1:22" s="80" customFormat="1" ht="38.25" hidden="1" x14ac:dyDescent="0.25">
      <c r="A10" s="186"/>
      <c r="B10" s="81" t="s">
        <v>169</v>
      </c>
      <c r="C10" s="23"/>
      <c r="D10" s="79">
        <v>0</v>
      </c>
      <c r="E10" s="23"/>
      <c r="F10" s="79">
        <v>0</v>
      </c>
      <c r="G10" s="23"/>
      <c r="H10" s="79">
        <v>0</v>
      </c>
      <c r="I10" s="23"/>
      <c r="J10" s="79">
        <v>0</v>
      </c>
      <c r="K10" s="23"/>
      <c r="L10" s="79">
        <v>0</v>
      </c>
      <c r="M10" s="23"/>
      <c r="N10" s="79">
        <v>0</v>
      </c>
      <c r="O10" s="23"/>
      <c r="P10" s="79">
        <v>0</v>
      </c>
      <c r="Q10" s="23"/>
      <c r="R10" s="79">
        <v>0</v>
      </c>
      <c r="S10" s="23"/>
      <c r="T10" s="79">
        <v>0</v>
      </c>
      <c r="U10" s="23">
        <f t="shared" si="0"/>
        <v>0</v>
      </c>
      <c r="V10" s="79">
        <f t="shared" si="0"/>
        <v>0</v>
      </c>
    </row>
    <row r="11" spans="1:22" s="80" customFormat="1" ht="25.5" hidden="1" x14ac:dyDescent="0.25">
      <c r="A11" s="82">
        <v>2</v>
      </c>
      <c r="B11" s="81" t="s">
        <v>170</v>
      </c>
      <c r="C11" s="23"/>
      <c r="D11" s="79">
        <v>0</v>
      </c>
      <c r="E11" s="23"/>
      <c r="F11" s="79">
        <v>0</v>
      </c>
      <c r="G11" s="23"/>
      <c r="H11" s="79">
        <v>0</v>
      </c>
      <c r="I11" s="23"/>
      <c r="J11" s="79">
        <v>0</v>
      </c>
      <c r="K11" s="23"/>
      <c r="L11" s="79">
        <v>0</v>
      </c>
      <c r="M11" s="23"/>
      <c r="N11" s="79">
        <v>0</v>
      </c>
      <c r="O11" s="23"/>
      <c r="P11" s="79">
        <v>0</v>
      </c>
      <c r="Q11" s="23"/>
      <c r="R11" s="79">
        <v>0</v>
      </c>
      <c r="S11" s="23"/>
      <c r="T11" s="79">
        <v>0</v>
      </c>
      <c r="U11" s="23">
        <f t="shared" si="0"/>
        <v>0</v>
      </c>
      <c r="V11" s="79">
        <f t="shared" si="0"/>
        <v>0</v>
      </c>
    </row>
    <row r="12" spans="1:22" s="86" customFormat="1" x14ac:dyDescent="0.25">
      <c r="A12" s="189" t="s">
        <v>171</v>
      </c>
      <c r="B12" s="189"/>
      <c r="C12" s="85"/>
      <c r="D12" s="79"/>
      <c r="E12" s="85"/>
      <c r="F12" s="79"/>
      <c r="G12" s="85"/>
      <c r="H12" s="79"/>
      <c r="I12" s="85"/>
      <c r="J12" s="79"/>
      <c r="K12" s="85"/>
      <c r="L12" s="79"/>
      <c r="M12" s="85"/>
      <c r="N12" s="79"/>
      <c r="O12" s="85"/>
      <c r="P12" s="79"/>
      <c r="Q12" s="85"/>
      <c r="R12" s="79"/>
      <c r="S12" s="85"/>
      <c r="T12" s="79"/>
      <c r="U12" s="23">
        <f t="shared" si="0"/>
        <v>0</v>
      </c>
      <c r="V12" s="79">
        <f t="shared" si="0"/>
        <v>0</v>
      </c>
    </row>
    <row r="13" spans="1:22" s="76" customFormat="1" ht="89.25" x14ac:dyDescent="0.2">
      <c r="A13" s="186">
        <v>3</v>
      </c>
      <c r="B13" s="81" t="s">
        <v>172</v>
      </c>
      <c r="C13" s="23"/>
      <c r="D13" s="79">
        <v>0</v>
      </c>
      <c r="E13" s="23">
        <v>40</v>
      </c>
      <c r="F13" s="79">
        <v>5797019.5999999996</v>
      </c>
      <c r="G13" s="23"/>
      <c r="H13" s="79">
        <v>0</v>
      </c>
      <c r="I13" s="23"/>
      <c r="J13" s="79">
        <v>0</v>
      </c>
      <c r="K13" s="23"/>
      <c r="L13" s="79">
        <v>0</v>
      </c>
      <c r="M13" s="23"/>
      <c r="N13" s="79">
        <v>0</v>
      </c>
      <c r="O13" s="23"/>
      <c r="P13" s="79">
        <v>0</v>
      </c>
      <c r="Q13" s="23"/>
      <c r="R13" s="79">
        <v>0</v>
      </c>
      <c r="S13" s="23"/>
      <c r="T13" s="79">
        <v>0</v>
      </c>
      <c r="U13" s="23">
        <f t="shared" si="0"/>
        <v>40</v>
      </c>
      <c r="V13" s="79">
        <f t="shared" si="0"/>
        <v>5797019.5999999996</v>
      </c>
    </row>
    <row r="14" spans="1:22" s="76" customFormat="1" ht="114.75" hidden="1" x14ac:dyDescent="0.2">
      <c r="A14" s="186"/>
      <c r="B14" s="81" t="s">
        <v>90</v>
      </c>
      <c r="C14" s="23"/>
      <c r="D14" s="79">
        <v>0</v>
      </c>
      <c r="E14" s="23"/>
      <c r="F14" s="79">
        <v>0</v>
      </c>
      <c r="G14" s="23"/>
      <c r="H14" s="79">
        <v>0</v>
      </c>
      <c r="I14" s="23"/>
      <c r="J14" s="79">
        <v>0</v>
      </c>
      <c r="K14" s="23"/>
      <c r="L14" s="79">
        <v>0</v>
      </c>
      <c r="M14" s="23"/>
      <c r="N14" s="79">
        <v>0</v>
      </c>
      <c r="O14" s="23"/>
      <c r="P14" s="79">
        <v>0</v>
      </c>
      <c r="Q14" s="23"/>
      <c r="R14" s="79">
        <v>0</v>
      </c>
      <c r="S14" s="23"/>
      <c r="T14" s="79">
        <v>0</v>
      </c>
      <c r="U14" s="23">
        <f t="shared" si="0"/>
        <v>0</v>
      </c>
      <c r="V14" s="79">
        <f t="shared" si="0"/>
        <v>0</v>
      </c>
    </row>
    <row r="15" spans="1:22" s="76" customFormat="1" ht="76.5" x14ac:dyDescent="0.2">
      <c r="A15" s="82">
        <v>4</v>
      </c>
      <c r="B15" s="81" t="s">
        <v>173</v>
      </c>
      <c r="C15" s="23">
        <v>3</v>
      </c>
      <c r="D15" s="79">
        <v>663143.42999999993</v>
      </c>
      <c r="E15" s="23"/>
      <c r="F15" s="79">
        <v>0</v>
      </c>
      <c r="G15" s="23"/>
      <c r="H15" s="79">
        <v>0</v>
      </c>
      <c r="I15" s="23"/>
      <c r="J15" s="79">
        <v>0</v>
      </c>
      <c r="K15" s="23"/>
      <c r="L15" s="79">
        <v>0</v>
      </c>
      <c r="M15" s="23"/>
      <c r="N15" s="79">
        <v>0</v>
      </c>
      <c r="O15" s="23"/>
      <c r="P15" s="79">
        <v>0</v>
      </c>
      <c r="Q15" s="23"/>
      <c r="R15" s="79">
        <v>0</v>
      </c>
      <c r="S15" s="23"/>
      <c r="T15" s="79">
        <v>0</v>
      </c>
      <c r="U15" s="23">
        <f t="shared" si="0"/>
        <v>3</v>
      </c>
      <c r="V15" s="79">
        <f t="shared" si="0"/>
        <v>663143.42999999993</v>
      </c>
    </row>
    <row r="16" spans="1:22" s="86" customFormat="1" x14ac:dyDescent="0.25">
      <c r="A16" s="189" t="s">
        <v>174</v>
      </c>
      <c r="B16" s="189"/>
      <c r="C16" s="85"/>
      <c r="D16" s="79"/>
      <c r="E16" s="85"/>
      <c r="F16" s="79"/>
      <c r="G16" s="85"/>
      <c r="H16" s="79"/>
      <c r="I16" s="85"/>
      <c r="J16" s="79"/>
      <c r="K16" s="85"/>
      <c r="L16" s="79"/>
      <c r="M16" s="85"/>
      <c r="N16" s="79"/>
      <c r="O16" s="85"/>
      <c r="P16" s="79"/>
      <c r="Q16" s="85"/>
      <c r="R16" s="79"/>
      <c r="S16" s="85"/>
      <c r="T16" s="79"/>
      <c r="U16" s="23">
        <f t="shared" si="0"/>
        <v>0</v>
      </c>
      <c r="V16" s="79">
        <f t="shared" si="0"/>
        <v>0</v>
      </c>
    </row>
    <row r="17" spans="1:22" s="76" customFormat="1" ht="102" x14ac:dyDescent="0.2">
      <c r="A17" s="186">
        <v>5</v>
      </c>
      <c r="B17" s="81" t="s">
        <v>175</v>
      </c>
      <c r="C17" s="23">
        <v>75</v>
      </c>
      <c r="D17" s="79">
        <v>11245455</v>
      </c>
      <c r="E17" s="23"/>
      <c r="F17" s="79">
        <v>0</v>
      </c>
      <c r="G17" s="23"/>
      <c r="H17" s="79">
        <v>0</v>
      </c>
      <c r="I17" s="23"/>
      <c r="J17" s="79">
        <v>0</v>
      </c>
      <c r="K17" s="23"/>
      <c r="L17" s="79">
        <v>0</v>
      </c>
      <c r="M17" s="23"/>
      <c r="N17" s="79">
        <v>0</v>
      </c>
      <c r="O17" s="23"/>
      <c r="P17" s="79">
        <v>0</v>
      </c>
      <c r="Q17" s="23"/>
      <c r="R17" s="79">
        <v>0</v>
      </c>
      <c r="S17" s="23"/>
      <c r="T17" s="79">
        <v>0</v>
      </c>
      <c r="U17" s="23">
        <f t="shared" si="0"/>
        <v>75</v>
      </c>
      <c r="V17" s="79">
        <f t="shared" si="0"/>
        <v>11245455</v>
      </c>
    </row>
    <row r="18" spans="1:22" s="76" customFormat="1" ht="89.25" hidden="1" x14ac:dyDescent="0.2">
      <c r="A18" s="186"/>
      <c r="B18" s="81" t="s">
        <v>176</v>
      </c>
      <c r="C18" s="23"/>
      <c r="D18" s="79">
        <v>0</v>
      </c>
      <c r="E18" s="23"/>
      <c r="F18" s="79">
        <v>0</v>
      </c>
      <c r="G18" s="23"/>
      <c r="H18" s="79">
        <v>0</v>
      </c>
      <c r="I18" s="23"/>
      <c r="J18" s="79">
        <v>0</v>
      </c>
      <c r="K18" s="23"/>
      <c r="L18" s="79">
        <v>0</v>
      </c>
      <c r="M18" s="23"/>
      <c r="N18" s="79">
        <v>0</v>
      </c>
      <c r="O18" s="23"/>
      <c r="P18" s="79">
        <v>0</v>
      </c>
      <c r="Q18" s="23"/>
      <c r="R18" s="79">
        <v>0</v>
      </c>
      <c r="S18" s="23"/>
      <c r="T18" s="79">
        <v>0</v>
      </c>
      <c r="U18" s="23">
        <f t="shared" si="0"/>
        <v>0</v>
      </c>
      <c r="V18" s="79">
        <f t="shared" si="0"/>
        <v>0</v>
      </c>
    </row>
    <row r="19" spans="1:22" s="86" customFormat="1" hidden="1" x14ac:dyDescent="0.25">
      <c r="A19" s="189" t="s">
        <v>177</v>
      </c>
      <c r="B19" s="189"/>
      <c r="C19" s="85"/>
      <c r="D19" s="79"/>
      <c r="E19" s="85"/>
      <c r="F19" s="79"/>
      <c r="G19" s="85"/>
      <c r="H19" s="79"/>
      <c r="I19" s="85"/>
      <c r="J19" s="79"/>
      <c r="K19" s="85"/>
      <c r="L19" s="79"/>
      <c r="M19" s="85"/>
      <c r="N19" s="79"/>
      <c r="O19" s="85"/>
      <c r="P19" s="79"/>
      <c r="Q19" s="85"/>
      <c r="R19" s="79"/>
      <c r="S19" s="85"/>
      <c r="T19" s="79"/>
      <c r="U19" s="23">
        <f t="shared" si="0"/>
        <v>0</v>
      </c>
      <c r="V19" s="79">
        <f t="shared" si="0"/>
        <v>0</v>
      </c>
    </row>
    <row r="20" spans="1:22" s="76" customFormat="1" ht="114.75" hidden="1" x14ac:dyDescent="0.2">
      <c r="A20" s="82">
        <v>6</v>
      </c>
      <c r="B20" s="81" t="s">
        <v>178</v>
      </c>
      <c r="C20" s="23"/>
      <c r="D20" s="79">
        <v>0</v>
      </c>
      <c r="E20" s="23"/>
      <c r="F20" s="79">
        <v>0</v>
      </c>
      <c r="G20" s="23"/>
      <c r="H20" s="79">
        <v>0</v>
      </c>
      <c r="I20" s="23"/>
      <c r="J20" s="79">
        <v>0</v>
      </c>
      <c r="K20" s="23"/>
      <c r="L20" s="79">
        <v>0</v>
      </c>
      <c r="M20" s="23"/>
      <c r="N20" s="79">
        <v>0</v>
      </c>
      <c r="O20" s="23"/>
      <c r="P20" s="79">
        <v>0</v>
      </c>
      <c r="Q20" s="23"/>
      <c r="R20" s="79">
        <v>0</v>
      </c>
      <c r="S20" s="23"/>
      <c r="T20" s="79">
        <v>0</v>
      </c>
      <c r="U20" s="23">
        <f t="shared" si="0"/>
        <v>0</v>
      </c>
      <c r="V20" s="79">
        <f t="shared" si="0"/>
        <v>0</v>
      </c>
    </row>
    <row r="21" spans="1:22" s="76" customFormat="1" ht="38.25" hidden="1" x14ac:dyDescent="0.2">
      <c r="A21" s="82">
        <v>7</v>
      </c>
      <c r="B21" s="81" t="s">
        <v>179</v>
      </c>
      <c r="C21" s="23"/>
      <c r="D21" s="79">
        <v>0</v>
      </c>
      <c r="E21" s="23"/>
      <c r="F21" s="79">
        <v>0</v>
      </c>
      <c r="G21" s="23"/>
      <c r="H21" s="79">
        <v>0</v>
      </c>
      <c r="I21" s="23"/>
      <c r="J21" s="79">
        <v>0</v>
      </c>
      <c r="K21" s="23"/>
      <c r="L21" s="79">
        <v>0</v>
      </c>
      <c r="M21" s="23"/>
      <c r="N21" s="79">
        <v>0</v>
      </c>
      <c r="O21" s="23"/>
      <c r="P21" s="79">
        <v>0</v>
      </c>
      <c r="Q21" s="23"/>
      <c r="R21" s="79">
        <v>0</v>
      </c>
      <c r="S21" s="23"/>
      <c r="T21" s="79">
        <v>0</v>
      </c>
      <c r="U21" s="23">
        <f t="shared" si="0"/>
        <v>0</v>
      </c>
      <c r="V21" s="79">
        <f t="shared" si="0"/>
        <v>0</v>
      </c>
    </row>
    <row r="22" spans="1:22" s="76" customFormat="1" ht="14.25" hidden="1" x14ac:dyDescent="0.2">
      <c r="A22" s="189" t="s">
        <v>180</v>
      </c>
      <c r="B22" s="189"/>
      <c r="C22" s="23"/>
      <c r="D22" s="79"/>
      <c r="E22" s="23"/>
      <c r="F22" s="79"/>
      <c r="G22" s="23"/>
      <c r="H22" s="79"/>
      <c r="I22" s="23"/>
      <c r="J22" s="79"/>
      <c r="K22" s="23"/>
      <c r="L22" s="79"/>
      <c r="M22" s="23"/>
      <c r="N22" s="79"/>
      <c r="O22" s="23"/>
      <c r="P22" s="79"/>
      <c r="Q22" s="23"/>
      <c r="R22" s="79"/>
      <c r="S22" s="23"/>
      <c r="T22" s="79"/>
      <c r="U22" s="23">
        <f t="shared" si="0"/>
        <v>0</v>
      </c>
      <c r="V22" s="79">
        <f t="shared" si="0"/>
        <v>0</v>
      </c>
    </row>
    <row r="23" spans="1:22" s="76" customFormat="1" ht="51" hidden="1" x14ac:dyDescent="0.2">
      <c r="A23" s="82">
        <v>8</v>
      </c>
      <c r="B23" s="81" t="s">
        <v>181</v>
      </c>
      <c r="C23" s="23"/>
      <c r="D23" s="79">
        <v>0</v>
      </c>
      <c r="E23" s="23"/>
      <c r="F23" s="79">
        <v>0</v>
      </c>
      <c r="G23" s="23"/>
      <c r="H23" s="79">
        <v>0</v>
      </c>
      <c r="I23" s="23"/>
      <c r="J23" s="79">
        <v>0</v>
      </c>
      <c r="K23" s="23"/>
      <c r="L23" s="79">
        <v>0</v>
      </c>
      <c r="M23" s="23"/>
      <c r="N23" s="79">
        <v>0</v>
      </c>
      <c r="O23" s="23"/>
      <c r="P23" s="79">
        <v>0</v>
      </c>
      <c r="Q23" s="23"/>
      <c r="R23" s="79">
        <v>0</v>
      </c>
      <c r="S23" s="23"/>
      <c r="T23" s="79">
        <v>0</v>
      </c>
      <c r="U23" s="23">
        <f t="shared" si="0"/>
        <v>0</v>
      </c>
      <c r="V23" s="79">
        <f t="shared" si="0"/>
        <v>0</v>
      </c>
    </row>
    <row r="24" spans="1:22" s="76" customFormat="1" ht="14.25" hidden="1" x14ac:dyDescent="0.2">
      <c r="A24" s="189" t="s">
        <v>182</v>
      </c>
      <c r="B24" s="189"/>
      <c r="C24" s="23"/>
      <c r="D24" s="79"/>
      <c r="E24" s="23"/>
      <c r="F24" s="79"/>
      <c r="G24" s="23"/>
      <c r="H24" s="79"/>
      <c r="I24" s="23"/>
      <c r="J24" s="79"/>
      <c r="K24" s="23"/>
      <c r="L24" s="79"/>
      <c r="M24" s="23"/>
      <c r="N24" s="79"/>
      <c r="O24" s="23"/>
      <c r="P24" s="79"/>
      <c r="Q24" s="23"/>
      <c r="R24" s="79"/>
      <c r="S24" s="23"/>
      <c r="T24" s="79"/>
      <c r="U24" s="23">
        <f t="shared" si="0"/>
        <v>0</v>
      </c>
      <c r="V24" s="79">
        <f t="shared" si="0"/>
        <v>0</v>
      </c>
    </row>
    <row r="25" spans="1:22" s="76" customFormat="1" ht="51" hidden="1" x14ac:dyDescent="0.2">
      <c r="A25" s="82">
        <v>9</v>
      </c>
      <c r="B25" s="81" t="s">
        <v>183</v>
      </c>
      <c r="C25" s="23"/>
      <c r="D25" s="79">
        <v>0</v>
      </c>
      <c r="E25" s="23"/>
      <c r="F25" s="79">
        <v>0</v>
      </c>
      <c r="G25" s="23"/>
      <c r="H25" s="79">
        <v>0</v>
      </c>
      <c r="I25" s="23"/>
      <c r="J25" s="79">
        <v>0</v>
      </c>
      <c r="K25" s="23"/>
      <c r="L25" s="79">
        <v>0</v>
      </c>
      <c r="M25" s="23"/>
      <c r="N25" s="79">
        <v>0</v>
      </c>
      <c r="O25" s="23"/>
      <c r="P25" s="79">
        <v>0</v>
      </c>
      <c r="Q25" s="23"/>
      <c r="R25" s="79">
        <v>0</v>
      </c>
      <c r="S25" s="23"/>
      <c r="T25" s="79">
        <v>0</v>
      </c>
      <c r="U25" s="23">
        <f t="shared" si="0"/>
        <v>0</v>
      </c>
      <c r="V25" s="79">
        <f t="shared" si="0"/>
        <v>0</v>
      </c>
    </row>
    <row r="26" spans="1:22" s="76" customFormat="1" ht="14.25" x14ac:dyDescent="0.2">
      <c r="A26" s="189" t="s">
        <v>184</v>
      </c>
      <c r="B26" s="189"/>
      <c r="C26" s="23"/>
      <c r="D26" s="79"/>
      <c r="E26" s="23"/>
      <c r="F26" s="79"/>
      <c r="G26" s="23"/>
      <c r="H26" s="79"/>
      <c r="I26" s="23"/>
      <c r="J26" s="79"/>
      <c r="K26" s="23"/>
      <c r="L26" s="79"/>
      <c r="M26" s="23"/>
      <c r="N26" s="79"/>
      <c r="O26" s="23"/>
      <c r="P26" s="79"/>
      <c r="Q26" s="23"/>
      <c r="R26" s="79"/>
      <c r="S26" s="23"/>
      <c r="T26" s="79"/>
      <c r="U26" s="23">
        <f t="shared" si="0"/>
        <v>0</v>
      </c>
      <c r="V26" s="79">
        <f t="shared" si="0"/>
        <v>0</v>
      </c>
    </row>
    <row r="27" spans="1:22" s="76" customFormat="1" ht="51" x14ac:dyDescent="0.2">
      <c r="A27" s="82">
        <v>10</v>
      </c>
      <c r="B27" s="81" t="s">
        <v>185</v>
      </c>
      <c r="C27" s="23">
        <v>5</v>
      </c>
      <c r="D27" s="79">
        <v>3060298.4000000004</v>
      </c>
      <c r="E27" s="23"/>
      <c r="F27" s="79">
        <v>0</v>
      </c>
      <c r="G27" s="23"/>
      <c r="H27" s="79">
        <v>0</v>
      </c>
      <c r="I27" s="23"/>
      <c r="J27" s="79">
        <v>0</v>
      </c>
      <c r="K27" s="23"/>
      <c r="L27" s="79">
        <v>0</v>
      </c>
      <c r="M27" s="23"/>
      <c r="N27" s="79">
        <v>0</v>
      </c>
      <c r="O27" s="23"/>
      <c r="P27" s="79">
        <v>0</v>
      </c>
      <c r="Q27" s="23"/>
      <c r="R27" s="79">
        <v>0</v>
      </c>
      <c r="S27" s="23"/>
      <c r="T27" s="79">
        <v>0</v>
      </c>
      <c r="U27" s="23">
        <f t="shared" si="0"/>
        <v>5</v>
      </c>
      <c r="V27" s="79">
        <f t="shared" si="0"/>
        <v>3060298.4000000004</v>
      </c>
    </row>
    <row r="28" spans="1:22" s="76" customFormat="1" ht="51" x14ac:dyDescent="0.2">
      <c r="A28" s="82">
        <v>11</v>
      </c>
      <c r="B28" s="81" t="s">
        <v>186</v>
      </c>
      <c r="C28" s="23">
        <v>1</v>
      </c>
      <c r="D28" s="79">
        <v>1768784.05</v>
      </c>
      <c r="E28" s="23"/>
      <c r="F28" s="79">
        <v>0</v>
      </c>
      <c r="G28" s="23"/>
      <c r="H28" s="79">
        <v>0</v>
      </c>
      <c r="I28" s="23"/>
      <c r="J28" s="79">
        <v>0</v>
      </c>
      <c r="K28" s="23"/>
      <c r="L28" s="79">
        <v>0</v>
      </c>
      <c r="M28" s="23"/>
      <c r="N28" s="79">
        <v>0</v>
      </c>
      <c r="O28" s="23"/>
      <c r="P28" s="79">
        <v>0</v>
      </c>
      <c r="Q28" s="23"/>
      <c r="R28" s="79">
        <v>0</v>
      </c>
      <c r="S28" s="23"/>
      <c r="T28" s="79">
        <v>0</v>
      </c>
      <c r="U28" s="23">
        <f t="shared" si="0"/>
        <v>1</v>
      </c>
      <c r="V28" s="79">
        <f t="shared" si="0"/>
        <v>1768784.05</v>
      </c>
    </row>
    <row r="29" spans="1:22" s="76" customFormat="1" ht="14.25" x14ac:dyDescent="0.2">
      <c r="A29" s="189" t="s">
        <v>187</v>
      </c>
      <c r="B29" s="189"/>
      <c r="C29" s="23"/>
      <c r="D29" s="79"/>
      <c r="E29" s="23"/>
      <c r="F29" s="79"/>
      <c r="G29" s="23"/>
      <c r="H29" s="79"/>
      <c r="I29" s="23"/>
      <c r="J29" s="79"/>
      <c r="K29" s="23"/>
      <c r="L29" s="79"/>
      <c r="M29" s="23"/>
      <c r="N29" s="79"/>
      <c r="O29" s="23"/>
      <c r="P29" s="79"/>
      <c r="Q29" s="23"/>
      <c r="R29" s="79"/>
      <c r="S29" s="23"/>
      <c r="T29" s="79"/>
      <c r="U29" s="23">
        <f t="shared" si="0"/>
        <v>0</v>
      </c>
      <c r="V29" s="79">
        <f t="shared" si="0"/>
        <v>0</v>
      </c>
    </row>
    <row r="30" spans="1:22" s="76" customFormat="1" ht="89.25" x14ac:dyDescent="0.2">
      <c r="A30" s="186">
        <v>12</v>
      </c>
      <c r="B30" s="81" t="s">
        <v>188</v>
      </c>
      <c r="C30" s="23">
        <v>38</v>
      </c>
      <c r="D30" s="79">
        <v>6931415.8399999999</v>
      </c>
      <c r="E30" s="23"/>
      <c r="F30" s="79">
        <v>0</v>
      </c>
      <c r="G30" s="23"/>
      <c r="H30" s="79">
        <v>0</v>
      </c>
      <c r="I30" s="23"/>
      <c r="J30" s="79">
        <v>0</v>
      </c>
      <c r="K30" s="23"/>
      <c r="L30" s="79">
        <v>0</v>
      </c>
      <c r="M30" s="23"/>
      <c r="N30" s="79">
        <v>0</v>
      </c>
      <c r="O30" s="23"/>
      <c r="P30" s="79">
        <v>0</v>
      </c>
      <c r="Q30" s="23"/>
      <c r="R30" s="79">
        <v>0</v>
      </c>
      <c r="S30" s="23"/>
      <c r="T30" s="79">
        <v>0</v>
      </c>
      <c r="U30" s="23">
        <f t="shared" si="0"/>
        <v>38</v>
      </c>
      <c r="V30" s="79">
        <f t="shared" si="0"/>
        <v>6931415.8399999999</v>
      </c>
    </row>
    <row r="31" spans="1:22" s="76" customFormat="1" ht="63.75" hidden="1" x14ac:dyDescent="0.2">
      <c r="A31" s="186"/>
      <c r="B31" s="81" t="s">
        <v>91</v>
      </c>
      <c r="C31" s="23"/>
      <c r="D31" s="79">
        <v>0</v>
      </c>
      <c r="E31" s="23"/>
      <c r="F31" s="79">
        <v>0</v>
      </c>
      <c r="G31" s="23"/>
      <c r="H31" s="79">
        <v>0</v>
      </c>
      <c r="I31" s="23"/>
      <c r="J31" s="79">
        <v>0</v>
      </c>
      <c r="K31" s="23"/>
      <c r="L31" s="79">
        <v>0</v>
      </c>
      <c r="M31" s="23"/>
      <c r="N31" s="79">
        <v>0</v>
      </c>
      <c r="O31" s="23"/>
      <c r="P31" s="79">
        <v>0</v>
      </c>
      <c r="Q31" s="23"/>
      <c r="R31" s="79">
        <v>0</v>
      </c>
      <c r="S31" s="23"/>
      <c r="T31" s="79">
        <v>0</v>
      </c>
      <c r="U31" s="23">
        <f t="shared" si="0"/>
        <v>0</v>
      </c>
      <c r="V31" s="79">
        <f t="shared" si="0"/>
        <v>0</v>
      </c>
    </row>
    <row r="32" spans="1:22" s="76" customFormat="1" ht="127.5" hidden="1" x14ac:dyDescent="0.2">
      <c r="A32" s="186"/>
      <c r="B32" s="81" t="s">
        <v>189</v>
      </c>
      <c r="C32" s="23"/>
      <c r="D32" s="79">
        <v>0</v>
      </c>
      <c r="E32" s="23"/>
      <c r="F32" s="79">
        <v>0</v>
      </c>
      <c r="G32" s="23"/>
      <c r="H32" s="79">
        <v>0</v>
      </c>
      <c r="I32" s="23"/>
      <c r="J32" s="79">
        <v>0</v>
      </c>
      <c r="K32" s="23"/>
      <c r="L32" s="79">
        <v>0</v>
      </c>
      <c r="M32" s="23"/>
      <c r="N32" s="79">
        <v>0</v>
      </c>
      <c r="O32" s="23"/>
      <c r="P32" s="79">
        <v>0</v>
      </c>
      <c r="Q32" s="23"/>
      <c r="R32" s="79">
        <v>0</v>
      </c>
      <c r="S32" s="23"/>
      <c r="T32" s="79">
        <v>0</v>
      </c>
      <c r="U32" s="23">
        <f t="shared" si="0"/>
        <v>0</v>
      </c>
      <c r="V32" s="79">
        <f t="shared" si="0"/>
        <v>0</v>
      </c>
    </row>
    <row r="33" spans="1:22" s="76" customFormat="1" ht="63.75" hidden="1" x14ac:dyDescent="0.2">
      <c r="A33" s="186"/>
      <c r="B33" s="81" t="s">
        <v>190</v>
      </c>
      <c r="C33" s="23"/>
      <c r="D33" s="79">
        <v>0</v>
      </c>
      <c r="E33" s="23"/>
      <c r="F33" s="79">
        <v>0</v>
      </c>
      <c r="G33" s="23"/>
      <c r="H33" s="79">
        <v>0</v>
      </c>
      <c r="I33" s="23"/>
      <c r="J33" s="79">
        <v>0</v>
      </c>
      <c r="K33" s="23"/>
      <c r="L33" s="79">
        <v>0</v>
      </c>
      <c r="M33" s="23"/>
      <c r="N33" s="79">
        <v>0</v>
      </c>
      <c r="O33" s="23"/>
      <c r="P33" s="79">
        <v>0</v>
      </c>
      <c r="Q33" s="23"/>
      <c r="R33" s="79">
        <v>0</v>
      </c>
      <c r="S33" s="23"/>
      <c r="T33" s="79">
        <v>0</v>
      </c>
      <c r="U33" s="23">
        <f t="shared" si="0"/>
        <v>0</v>
      </c>
      <c r="V33" s="79">
        <f t="shared" si="0"/>
        <v>0</v>
      </c>
    </row>
    <row r="34" spans="1:22" s="76" customFormat="1" ht="89.25" hidden="1" x14ac:dyDescent="0.2">
      <c r="A34" s="186"/>
      <c r="B34" s="81" t="s">
        <v>92</v>
      </c>
      <c r="C34" s="23"/>
      <c r="D34" s="79">
        <v>0</v>
      </c>
      <c r="E34" s="23"/>
      <c r="F34" s="79">
        <v>0</v>
      </c>
      <c r="G34" s="23"/>
      <c r="H34" s="79">
        <v>0</v>
      </c>
      <c r="I34" s="23"/>
      <c r="J34" s="79">
        <v>0</v>
      </c>
      <c r="K34" s="23"/>
      <c r="L34" s="79">
        <v>0</v>
      </c>
      <c r="M34" s="23"/>
      <c r="N34" s="79">
        <v>0</v>
      </c>
      <c r="O34" s="23"/>
      <c r="P34" s="79">
        <v>0</v>
      </c>
      <c r="Q34" s="23"/>
      <c r="R34" s="79">
        <v>0</v>
      </c>
      <c r="S34" s="23"/>
      <c r="T34" s="79">
        <v>0</v>
      </c>
      <c r="U34" s="23">
        <f t="shared" si="0"/>
        <v>0</v>
      </c>
      <c r="V34" s="79">
        <f t="shared" si="0"/>
        <v>0</v>
      </c>
    </row>
    <row r="35" spans="1:22" s="76" customFormat="1" ht="38.25" hidden="1" x14ac:dyDescent="0.2">
      <c r="A35" s="186"/>
      <c r="B35" s="81" t="s">
        <v>191</v>
      </c>
      <c r="C35" s="23"/>
      <c r="D35" s="79">
        <v>0</v>
      </c>
      <c r="E35" s="23"/>
      <c r="F35" s="79">
        <v>0</v>
      </c>
      <c r="G35" s="23"/>
      <c r="H35" s="79">
        <v>0</v>
      </c>
      <c r="I35" s="23"/>
      <c r="J35" s="79">
        <v>0</v>
      </c>
      <c r="K35" s="23"/>
      <c r="L35" s="79">
        <v>0</v>
      </c>
      <c r="M35" s="23"/>
      <c r="N35" s="79">
        <v>0</v>
      </c>
      <c r="O35" s="23"/>
      <c r="P35" s="79">
        <v>0</v>
      </c>
      <c r="Q35" s="23"/>
      <c r="R35" s="79">
        <v>0</v>
      </c>
      <c r="S35" s="23"/>
      <c r="T35" s="79">
        <v>0</v>
      </c>
      <c r="U35" s="23">
        <f t="shared" si="0"/>
        <v>0</v>
      </c>
      <c r="V35" s="79">
        <f t="shared" si="0"/>
        <v>0</v>
      </c>
    </row>
    <row r="36" spans="1:22" s="76" customFormat="1" ht="25.5" hidden="1" x14ac:dyDescent="0.2">
      <c r="A36" s="186"/>
      <c r="B36" s="81" t="s">
        <v>192</v>
      </c>
      <c r="C36" s="23"/>
      <c r="D36" s="79">
        <v>0</v>
      </c>
      <c r="E36" s="23"/>
      <c r="F36" s="79">
        <v>0</v>
      </c>
      <c r="G36" s="23"/>
      <c r="H36" s="79">
        <v>0</v>
      </c>
      <c r="I36" s="23"/>
      <c r="J36" s="79">
        <v>0</v>
      </c>
      <c r="K36" s="23"/>
      <c r="L36" s="79">
        <v>0</v>
      </c>
      <c r="M36" s="23"/>
      <c r="N36" s="79">
        <v>0</v>
      </c>
      <c r="O36" s="23"/>
      <c r="P36" s="79">
        <v>0</v>
      </c>
      <c r="Q36" s="23"/>
      <c r="R36" s="79">
        <v>0</v>
      </c>
      <c r="S36" s="23"/>
      <c r="T36" s="79">
        <v>0</v>
      </c>
      <c r="U36" s="23">
        <f t="shared" si="0"/>
        <v>0</v>
      </c>
      <c r="V36" s="79">
        <f t="shared" si="0"/>
        <v>0</v>
      </c>
    </row>
    <row r="37" spans="1:22" s="76" customFormat="1" ht="38.25" hidden="1" x14ac:dyDescent="0.2">
      <c r="A37" s="186"/>
      <c r="B37" s="81" t="s">
        <v>93</v>
      </c>
      <c r="C37" s="23"/>
      <c r="D37" s="79">
        <v>0</v>
      </c>
      <c r="E37" s="23"/>
      <c r="F37" s="79">
        <v>0</v>
      </c>
      <c r="G37" s="23"/>
      <c r="H37" s="79">
        <v>0</v>
      </c>
      <c r="I37" s="23"/>
      <c r="J37" s="79">
        <v>0</v>
      </c>
      <c r="K37" s="23"/>
      <c r="L37" s="79">
        <v>0</v>
      </c>
      <c r="M37" s="23"/>
      <c r="N37" s="79">
        <v>0</v>
      </c>
      <c r="O37" s="23"/>
      <c r="P37" s="79">
        <v>0</v>
      </c>
      <c r="Q37" s="23"/>
      <c r="R37" s="79">
        <v>0</v>
      </c>
      <c r="S37" s="23"/>
      <c r="T37" s="79">
        <v>0</v>
      </c>
      <c r="U37" s="23">
        <f t="shared" si="0"/>
        <v>0</v>
      </c>
      <c r="V37" s="79">
        <f t="shared" si="0"/>
        <v>0</v>
      </c>
    </row>
    <row r="38" spans="1:22" s="76" customFormat="1" ht="25.5" hidden="1" x14ac:dyDescent="0.2">
      <c r="A38" s="82">
        <v>13</v>
      </c>
      <c r="B38" s="81" t="s">
        <v>193</v>
      </c>
      <c r="C38" s="23"/>
      <c r="D38" s="79">
        <v>0</v>
      </c>
      <c r="E38" s="23"/>
      <c r="F38" s="79">
        <v>0</v>
      </c>
      <c r="G38" s="23"/>
      <c r="H38" s="79">
        <v>0</v>
      </c>
      <c r="I38" s="23"/>
      <c r="J38" s="79">
        <v>0</v>
      </c>
      <c r="K38" s="23"/>
      <c r="L38" s="79">
        <v>0</v>
      </c>
      <c r="M38" s="23"/>
      <c r="N38" s="79">
        <v>0</v>
      </c>
      <c r="O38" s="23"/>
      <c r="P38" s="79">
        <v>0</v>
      </c>
      <c r="Q38" s="23"/>
      <c r="R38" s="79">
        <v>0</v>
      </c>
      <c r="S38" s="23"/>
      <c r="T38" s="79">
        <v>0</v>
      </c>
      <c r="U38" s="23">
        <f t="shared" si="0"/>
        <v>0</v>
      </c>
      <c r="V38" s="79">
        <f t="shared" si="0"/>
        <v>0</v>
      </c>
    </row>
    <row r="39" spans="1:22" s="76" customFormat="1" ht="76.5" x14ac:dyDescent="0.2">
      <c r="A39" s="82">
        <v>14</v>
      </c>
      <c r="B39" s="81" t="s">
        <v>194</v>
      </c>
      <c r="C39" s="23">
        <v>2</v>
      </c>
      <c r="D39" s="79">
        <v>355199.12</v>
      </c>
      <c r="E39" s="23"/>
      <c r="F39" s="79">
        <v>0</v>
      </c>
      <c r="G39" s="23"/>
      <c r="H39" s="79">
        <v>0</v>
      </c>
      <c r="I39" s="23"/>
      <c r="J39" s="79">
        <v>0</v>
      </c>
      <c r="K39" s="23"/>
      <c r="L39" s="79">
        <v>0</v>
      </c>
      <c r="M39" s="23"/>
      <c r="N39" s="79">
        <v>0</v>
      </c>
      <c r="O39" s="23"/>
      <c r="P39" s="79">
        <v>0</v>
      </c>
      <c r="Q39" s="23"/>
      <c r="R39" s="79">
        <v>0</v>
      </c>
      <c r="S39" s="23"/>
      <c r="T39" s="79">
        <v>0</v>
      </c>
      <c r="U39" s="23">
        <f t="shared" si="0"/>
        <v>2</v>
      </c>
      <c r="V39" s="79">
        <f t="shared" si="0"/>
        <v>355199.12</v>
      </c>
    </row>
    <row r="40" spans="1:22" s="76" customFormat="1" ht="76.5" x14ac:dyDescent="0.2">
      <c r="A40" s="82">
        <v>15</v>
      </c>
      <c r="B40" s="81" t="s">
        <v>195</v>
      </c>
      <c r="C40" s="23">
        <v>2</v>
      </c>
      <c r="D40" s="79">
        <v>510382.56</v>
      </c>
      <c r="E40" s="23"/>
      <c r="F40" s="79">
        <v>0</v>
      </c>
      <c r="G40" s="23"/>
      <c r="H40" s="79">
        <v>0</v>
      </c>
      <c r="I40" s="23"/>
      <c r="J40" s="79">
        <v>0</v>
      </c>
      <c r="K40" s="23"/>
      <c r="L40" s="79">
        <v>0</v>
      </c>
      <c r="M40" s="23"/>
      <c r="N40" s="79">
        <v>0</v>
      </c>
      <c r="O40" s="23"/>
      <c r="P40" s="79">
        <v>0</v>
      </c>
      <c r="Q40" s="23"/>
      <c r="R40" s="79">
        <v>0</v>
      </c>
      <c r="S40" s="23"/>
      <c r="T40" s="79">
        <v>0</v>
      </c>
      <c r="U40" s="23">
        <f t="shared" si="0"/>
        <v>2</v>
      </c>
      <c r="V40" s="79">
        <f t="shared" si="0"/>
        <v>510382.56</v>
      </c>
    </row>
    <row r="41" spans="1:22" s="76" customFormat="1" ht="165.75" x14ac:dyDescent="0.2">
      <c r="A41" s="82">
        <v>16</v>
      </c>
      <c r="B41" s="81" t="s">
        <v>196</v>
      </c>
      <c r="C41" s="23"/>
      <c r="D41" s="79">
        <v>0</v>
      </c>
      <c r="E41" s="23"/>
      <c r="F41" s="79">
        <v>0</v>
      </c>
      <c r="G41" s="23"/>
      <c r="H41" s="79">
        <v>0</v>
      </c>
      <c r="I41" s="23"/>
      <c r="J41" s="79">
        <v>0</v>
      </c>
      <c r="K41" s="23"/>
      <c r="L41" s="79">
        <v>0</v>
      </c>
      <c r="M41" s="23"/>
      <c r="N41" s="79">
        <v>0</v>
      </c>
      <c r="O41" s="23">
        <v>10</v>
      </c>
      <c r="P41" s="79">
        <v>3335072.1</v>
      </c>
      <c r="Q41" s="23"/>
      <c r="R41" s="79">
        <v>0</v>
      </c>
      <c r="S41" s="23"/>
      <c r="T41" s="79">
        <v>0</v>
      </c>
      <c r="U41" s="23">
        <f t="shared" si="0"/>
        <v>10</v>
      </c>
      <c r="V41" s="79">
        <f t="shared" si="0"/>
        <v>3335072.1</v>
      </c>
    </row>
    <row r="42" spans="1:22" s="76" customFormat="1" ht="102" x14ac:dyDescent="0.2">
      <c r="A42" s="82">
        <v>17</v>
      </c>
      <c r="B42" s="81" t="s">
        <v>197</v>
      </c>
      <c r="C42" s="23">
        <v>5</v>
      </c>
      <c r="D42" s="79">
        <v>2231759.8000000003</v>
      </c>
      <c r="E42" s="23"/>
      <c r="F42" s="79">
        <v>0</v>
      </c>
      <c r="G42" s="23"/>
      <c r="H42" s="79">
        <v>0</v>
      </c>
      <c r="I42" s="23"/>
      <c r="J42" s="79">
        <v>0</v>
      </c>
      <c r="K42" s="23"/>
      <c r="L42" s="79">
        <v>0</v>
      </c>
      <c r="M42" s="23"/>
      <c r="N42" s="79">
        <v>0</v>
      </c>
      <c r="O42" s="23"/>
      <c r="P42" s="79">
        <v>0</v>
      </c>
      <c r="Q42" s="23"/>
      <c r="R42" s="79">
        <v>0</v>
      </c>
      <c r="S42" s="23"/>
      <c r="T42" s="79">
        <v>0</v>
      </c>
      <c r="U42" s="23">
        <f t="shared" si="0"/>
        <v>5</v>
      </c>
      <c r="V42" s="79">
        <f t="shared" si="0"/>
        <v>2231759.8000000003</v>
      </c>
    </row>
    <row r="43" spans="1:22" s="76" customFormat="1" ht="14.25" x14ac:dyDescent="0.2">
      <c r="A43" s="189" t="s">
        <v>198</v>
      </c>
      <c r="B43" s="189"/>
      <c r="C43" s="23"/>
      <c r="D43" s="79"/>
      <c r="E43" s="23"/>
      <c r="F43" s="79"/>
      <c r="G43" s="23"/>
      <c r="H43" s="79"/>
      <c r="I43" s="23"/>
      <c r="J43" s="79"/>
      <c r="K43" s="23"/>
      <c r="L43" s="79"/>
      <c r="M43" s="23"/>
      <c r="N43" s="79"/>
      <c r="O43" s="23"/>
      <c r="P43" s="79"/>
      <c r="Q43" s="23"/>
      <c r="R43" s="79"/>
      <c r="S43" s="23"/>
      <c r="T43" s="79"/>
      <c r="U43" s="23">
        <f t="shared" si="0"/>
        <v>0</v>
      </c>
      <c r="V43" s="79">
        <f t="shared" si="0"/>
        <v>0</v>
      </c>
    </row>
    <row r="44" spans="1:22" s="76" customFormat="1" ht="114.75" x14ac:dyDescent="0.2">
      <c r="A44" s="82">
        <v>18</v>
      </c>
      <c r="B44" s="81" t="s">
        <v>199</v>
      </c>
      <c r="C44" s="23"/>
      <c r="D44" s="79">
        <v>0</v>
      </c>
      <c r="E44" s="23">
        <v>12</v>
      </c>
      <c r="F44" s="79">
        <v>3358317.3600000003</v>
      </c>
      <c r="G44" s="23"/>
      <c r="H44" s="79">
        <v>0</v>
      </c>
      <c r="I44" s="23"/>
      <c r="J44" s="79">
        <v>0</v>
      </c>
      <c r="K44" s="23"/>
      <c r="L44" s="79">
        <v>0</v>
      </c>
      <c r="M44" s="23"/>
      <c r="N44" s="79">
        <v>0</v>
      </c>
      <c r="O44" s="23"/>
      <c r="P44" s="79">
        <v>0</v>
      </c>
      <c r="Q44" s="23"/>
      <c r="R44" s="79">
        <v>0</v>
      </c>
      <c r="S44" s="23"/>
      <c r="T44" s="79">
        <v>0</v>
      </c>
      <c r="U44" s="23">
        <f t="shared" si="0"/>
        <v>12</v>
      </c>
      <c r="V44" s="79">
        <f t="shared" si="0"/>
        <v>3358317.3600000003</v>
      </c>
    </row>
    <row r="45" spans="1:22" s="76" customFormat="1" ht="114.75" x14ac:dyDescent="0.2">
      <c r="A45" s="82">
        <v>19</v>
      </c>
      <c r="B45" s="81" t="s">
        <v>200</v>
      </c>
      <c r="C45" s="23"/>
      <c r="D45" s="79">
        <v>0</v>
      </c>
      <c r="E45" s="23">
        <v>24</v>
      </c>
      <c r="F45" s="79">
        <v>13734183.120000001</v>
      </c>
      <c r="G45" s="23">
        <v>5</v>
      </c>
      <c r="H45" s="79">
        <v>2861288.15</v>
      </c>
      <c r="I45" s="23">
        <v>3</v>
      </c>
      <c r="J45" s="79">
        <v>1716772.8900000001</v>
      </c>
      <c r="K45" s="23"/>
      <c r="L45" s="79">
        <v>0</v>
      </c>
      <c r="M45" s="23"/>
      <c r="N45" s="79">
        <v>0</v>
      </c>
      <c r="O45" s="23"/>
      <c r="P45" s="79">
        <v>0</v>
      </c>
      <c r="Q45" s="23"/>
      <c r="R45" s="79">
        <v>0</v>
      </c>
      <c r="S45" s="23"/>
      <c r="T45" s="79">
        <v>0</v>
      </c>
      <c r="U45" s="23">
        <f t="shared" si="0"/>
        <v>32</v>
      </c>
      <c r="V45" s="79">
        <f t="shared" si="0"/>
        <v>18312244.16</v>
      </c>
    </row>
    <row r="46" spans="1:22" s="76" customFormat="1" ht="14.25" x14ac:dyDescent="0.2">
      <c r="A46" s="189" t="s">
        <v>201</v>
      </c>
      <c r="B46" s="189"/>
      <c r="C46" s="23"/>
      <c r="D46" s="79"/>
      <c r="E46" s="23"/>
      <c r="F46" s="79"/>
      <c r="G46" s="23"/>
      <c r="H46" s="79"/>
      <c r="I46" s="23"/>
      <c r="J46" s="79"/>
      <c r="K46" s="23"/>
      <c r="L46" s="79"/>
      <c r="M46" s="23"/>
      <c r="N46" s="79"/>
      <c r="O46" s="23"/>
      <c r="P46" s="79"/>
      <c r="Q46" s="23"/>
      <c r="R46" s="79"/>
      <c r="S46" s="23"/>
      <c r="T46" s="79"/>
      <c r="U46" s="23">
        <f t="shared" si="0"/>
        <v>0</v>
      </c>
      <c r="V46" s="79">
        <f t="shared" si="0"/>
        <v>0</v>
      </c>
    </row>
    <row r="47" spans="1:22" s="76" customFormat="1" ht="89.25" x14ac:dyDescent="0.2">
      <c r="A47" s="186">
        <v>20</v>
      </c>
      <c r="B47" s="81" t="s">
        <v>202</v>
      </c>
      <c r="C47" s="23"/>
      <c r="D47" s="79">
        <v>0</v>
      </c>
      <c r="E47" s="23"/>
      <c r="F47" s="79">
        <v>0</v>
      </c>
      <c r="G47" s="23"/>
      <c r="H47" s="79">
        <v>0</v>
      </c>
      <c r="I47" s="23"/>
      <c r="J47" s="79">
        <v>0</v>
      </c>
      <c r="K47" s="23">
        <v>130</v>
      </c>
      <c r="L47" s="79">
        <v>17304453.399999999</v>
      </c>
      <c r="M47" s="23"/>
      <c r="N47" s="79">
        <v>0</v>
      </c>
      <c r="O47" s="23"/>
      <c r="P47" s="79">
        <v>0</v>
      </c>
      <c r="Q47" s="23"/>
      <c r="R47" s="79">
        <v>0</v>
      </c>
      <c r="S47" s="23"/>
      <c r="T47" s="79">
        <v>0</v>
      </c>
      <c r="U47" s="23">
        <f t="shared" si="0"/>
        <v>130</v>
      </c>
      <c r="V47" s="79">
        <f t="shared" si="0"/>
        <v>17304453.399999999</v>
      </c>
    </row>
    <row r="48" spans="1:22" s="76" customFormat="1" ht="102" hidden="1" x14ac:dyDescent="0.2">
      <c r="A48" s="186"/>
      <c r="B48" s="81" t="s">
        <v>203</v>
      </c>
      <c r="C48" s="23"/>
      <c r="D48" s="79">
        <v>0</v>
      </c>
      <c r="E48" s="23"/>
      <c r="F48" s="79">
        <v>0</v>
      </c>
      <c r="G48" s="23"/>
      <c r="H48" s="79">
        <v>0</v>
      </c>
      <c r="I48" s="23"/>
      <c r="J48" s="79">
        <v>0</v>
      </c>
      <c r="K48" s="23"/>
      <c r="L48" s="79">
        <v>0</v>
      </c>
      <c r="M48" s="23"/>
      <c r="N48" s="79">
        <v>0</v>
      </c>
      <c r="O48" s="23"/>
      <c r="P48" s="79">
        <v>0</v>
      </c>
      <c r="Q48" s="23"/>
      <c r="R48" s="79">
        <v>0</v>
      </c>
      <c r="S48" s="23"/>
      <c r="T48" s="79">
        <v>0</v>
      </c>
      <c r="U48" s="23">
        <f t="shared" si="0"/>
        <v>0</v>
      </c>
      <c r="V48" s="79">
        <f t="shared" si="0"/>
        <v>0</v>
      </c>
    </row>
    <row r="49" spans="1:22" s="76" customFormat="1" ht="76.5" hidden="1" x14ac:dyDescent="0.2">
      <c r="A49" s="186"/>
      <c r="B49" s="81" t="s">
        <v>204</v>
      </c>
      <c r="C49" s="23"/>
      <c r="D49" s="79">
        <v>0</v>
      </c>
      <c r="E49" s="23"/>
      <c r="F49" s="79">
        <v>0</v>
      </c>
      <c r="G49" s="23"/>
      <c r="H49" s="79">
        <v>0</v>
      </c>
      <c r="I49" s="23"/>
      <c r="J49" s="79">
        <v>0</v>
      </c>
      <c r="K49" s="23"/>
      <c r="L49" s="79">
        <v>0</v>
      </c>
      <c r="M49" s="23"/>
      <c r="N49" s="79">
        <v>0</v>
      </c>
      <c r="O49" s="23"/>
      <c r="P49" s="79">
        <v>0</v>
      </c>
      <c r="Q49" s="23"/>
      <c r="R49" s="79">
        <v>0</v>
      </c>
      <c r="S49" s="23"/>
      <c r="T49" s="79">
        <v>0</v>
      </c>
      <c r="U49" s="23">
        <f t="shared" si="0"/>
        <v>0</v>
      </c>
      <c r="V49" s="79">
        <f t="shared" si="0"/>
        <v>0</v>
      </c>
    </row>
    <row r="50" spans="1:22" s="76" customFormat="1" ht="38.25" hidden="1" x14ac:dyDescent="0.2">
      <c r="A50" s="82">
        <v>21</v>
      </c>
      <c r="B50" s="81" t="s">
        <v>94</v>
      </c>
      <c r="C50" s="23"/>
      <c r="D50" s="79">
        <v>0</v>
      </c>
      <c r="E50" s="23"/>
      <c r="F50" s="79">
        <v>0</v>
      </c>
      <c r="G50" s="23"/>
      <c r="H50" s="79">
        <v>0</v>
      </c>
      <c r="I50" s="23"/>
      <c r="J50" s="79">
        <v>0</v>
      </c>
      <c r="K50" s="23"/>
      <c r="L50" s="79">
        <v>0</v>
      </c>
      <c r="M50" s="23"/>
      <c r="N50" s="79">
        <v>0</v>
      </c>
      <c r="O50" s="23"/>
      <c r="P50" s="79">
        <v>0</v>
      </c>
      <c r="Q50" s="23"/>
      <c r="R50" s="79">
        <v>0</v>
      </c>
      <c r="S50" s="23"/>
      <c r="T50" s="79">
        <v>0</v>
      </c>
      <c r="U50" s="23">
        <f t="shared" si="0"/>
        <v>0</v>
      </c>
      <c r="V50" s="79">
        <f t="shared" si="0"/>
        <v>0</v>
      </c>
    </row>
    <row r="51" spans="1:22" s="76" customFormat="1" ht="127.5" hidden="1" x14ac:dyDescent="0.2">
      <c r="A51" s="82">
        <v>22</v>
      </c>
      <c r="B51" s="81" t="s">
        <v>95</v>
      </c>
      <c r="C51" s="23"/>
      <c r="D51" s="79">
        <v>0</v>
      </c>
      <c r="E51" s="23"/>
      <c r="F51" s="79">
        <v>0</v>
      </c>
      <c r="G51" s="23"/>
      <c r="H51" s="79">
        <v>0</v>
      </c>
      <c r="I51" s="23"/>
      <c r="J51" s="79">
        <v>0</v>
      </c>
      <c r="K51" s="23"/>
      <c r="L51" s="79">
        <v>0</v>
      </c>
      <c r="M51" s="23"/>
      <c r="N51" s="79">
        <v>0</v>
      </c>
      <c r="O51" s="23"/>
      <c r="P51" s="79">
        <v>0</v>
      </c>
      <c r="Q51" s="23"/>
      <c r="R51" s="79">
        <v>0</v>
      </c>
      <c r="S51" s="23"/>
      <c r="T51" s="79">
        <v>0</v>
      </c>
      <c r="U51" s="23">
        <f t="shared" si="0"/>
        <v>0</v>
      </c>
      <c r="V51" s="79">
        <f t="shared" si="0"/>
        <v>0</v>
      </c>
    </row>
    <row r="52" spans="1:22" s="76" customFormat="1" ht="38.25" x14ac:dyDescent="0.2">
      <c r="A52" s="82">
        <v>23</v>
      </c>
      <c r="B52" s="81" t="s">
        <v>96</v>
      </c>
      <c r="C52" s="23"/>
      <c r="D52" s="79">
        <v>0</v>
      </c>
      <c r="E52" s="23"/>
      <c r="F52" s="79">
        <v>0</v>
      </c>
      <c r="G52" s="23"/>
      <c r="H52" s="79">
        <v>0</v>
      </c>
      <c r="I52" s="23"/>
      <c r="J52" s="79">
        <v>0</v>
      </c>
      <c r="K52" s="23">
        <v>4</v>
      </c>
      <c r="L52" s="79">
        <v>326535.48</v>
      </c>
      <c r="M52" s="23"/>
      <c r="N52" s="79">
        <v>0</v>
      </c>
      <c r="O52" s="23"/>
      <c r="P52" s="79">
        <v>0</v>
      </c>
      <c r="Q52" s="23"/>
      <c r="R52" s="79">
        <v>0</v>
      </c>
      <c r="S52" s="23"/>
      <c r="T52" s="79">
        <v>0</v>
      </c>
      <c r="U52" s="23">
        <f t="shared" si="0"/>
        <v>4</v>
      </c>
      <c r="V52" s="79">
        <f t="shared" si="0"/>
        <v>326535.48</v>
      </c>
    </row>
    <row r="53" spans="1:22" s="76" customFormat="1" ht="38.25" x14ac:dyDescent="0.2">
      <c r="A53" s="82">
        <v>24</v>
      </c>
      <c r="B53" s="81" t="s">
        <v>96</v>
      </c>
      <c r="C53" s="23"/>
      <c r="D53" s="79">
        <v>0</v>
      </c>
      <c r="E53" s="23"/>
      <c r="F53" s="79">
        <v>0</v>
      </c>
      <c r="G53" s="23"/>
      <c r="H53" s="79">
        <v>0</v>
      </c>
      <c r="I53" s="23"/>
      <c r="J53" s="79">
        <v>0</v>
      </c>
      <c r="K53" s="23">
        <v>3</v>
      </c>
      <c r="L53" s="79">
        <v>553674.27</v>
      </c>
      <c r="M53" s="23"/>
      <c r="N53" s="79">
        <v>0</v>
      </c>
      <c r="O53" s="23"/>
      <c r="P53" s="79">
        <v>0</v>
      </c>
      <c r="Q53" s="23"/>
      <c r="R53" s="79">
        <v>0</v>
      </c>
      <c r="S53" s="23"/>
      <c r="T53" s="79">
        <v>0</v>
      </c>
      <c r="U53" s="23">
        <f t="shared" si="0"/>
        <v>3</v>
      </c>
      <c r="V53" s="79">
        <f t="shared" si="0"/>
        <v>553674.27</v>
      </c>
    </row>
    <row r="54" spans="1:22" s="76" customFormat="1" ht="38.25" x14ac:dyDescent="0.2">
      <c r="A54" s="82">
        <v>25</v>
      </c>
      <c r="B54" s="81" t="s">
        <v>96</v>
      </c>
      <c r="C54" s="23"/>
      <c r="D54" s="79">
        <v>0</v>
      </c>
      <c r="E54" s="23"/>
      <c r="F54" s="79">
        <v>0</v>
      </c>
      <c r="G54" s="23"/>
      <c r="H54" s="79">
        <v>0</v>
      </c>
      <c r="I54" s="23"/>
      <c r="J54" s="79">
        <v>0</v>
      </c>
      <c r="K54" s="23">
        <v>3</v>
      </c>
      <c r="L54" s="79">
        <v>736680.99</v>
      </c>
      <c r="M54" s="23"/>
      <c r="N54" s="79">
        <v>0</v>
      </c>
      <c r="O54" s="23"/>
      <c r="P54" s="79">
        <v>0</v>
      </c>
      <c r="Q54" s="23"/>
      <c r="R54" s="79">
        <v>0</v>
      </c>
      <c r="S54" s="23"/>
      <c r="T54" s="79">
        <v>0</v>
      </c>
      <c r="U54" s="23">
        <f t="shared" si="0"/>
        <v>3</v>
      </c>
      <c r="V54" s="79">
        <f t="shared" si="0"/>
        <v>736680.99</v>
      </c>
    </row>
    <row r="55" spans="1:22" s="76" customFormat="1" ht="14.25" x14ac:dyDescent="0.2">
      <c r="A55" s="189" t="s">
        <v>205</v>
      </c>
      <c r="B55" s="189"/>
      <c r="C55" s="23"/>
      <c r="D55" s="79"/>
      <c r="E55" s="23"/>
      <c r="F55" s="79"/>
      <c r="G55" s="23"/>
      <c r="H55" s="79"/>
      <c r="I55" s="23"/>
      <c r="J55" s="79"/>
      <c r="K55" s="23"/>
      <c r="L55" s="79"/>
      <c r="M55" s="23"/>
      <c r="N55" s="79"/>
      <c r="O55" s="23"/>
      <c r="P55" s="79"/>
      <c r="Q55" s="23"/>
      <c r="R55" s="79"/>
      <c r="S55" s="23"/>
      <c r="T55" s="79"/>
      <c r="U55" s="23">
        <f t="shared" si="0"/>
        <v>0</v>
      </c>
      <c r="V55" s="79">
        <f t="shared" si="0"/>
        <v>0</v>
      </c>
    </row>
    <row r="56" spans="1:22" s="76" customFormat="1" ht="25.5" x14ac:dyDescent="0.2">
      <c r="A56" s="82">
        <v>26</v>
      </c>
      <c r="B56" s="81" t="s">
        <v>206</v>
      </c>
      <c r="C56" s="23">
        <v>20</v>
      </c>
      <c r="D56" s="79">
        <v>2558655</v>
      </c>
      <c r="E56" s="23"/>
      <c r="F56" s="79">
        <v>0</v>
      </c>
      <c r="G56" s="23"/>
      <c r="H56" s="79">
        <v>0</v>
      </c>
      <c r="I56" s="23"/>
      <c r="J56" s="79">
        <v>0</v>
      </c>
      <c r="K56" s="23"/>
      <c r="L56" s="79">
        <v>0</v>
      </c>
      <c r="M56" s="23"/>
      <c r="N56" s="79">
        <v>0</v>
      </c>
      <c r="O56" s="23"/>
      <c r="P56" s="79">
        <v>0</v>
      </c>
      <c r="Q56" s="23"/>
      <c r="R56" s="79">
        <v>0</v>
      </c>
      <c r="S56" s="23"/>
      <c r="T56" s="79">
        <v>0</v>
      </c>
      <c r="U56" s="23">
        <f t="shared" si="0"/>
        <v>20</v>
      </c>
      <c r="V56" s="79">
        <f t="shared" si="0"/>
        <v>2558655</v>
      </c>
    </row>
    <row r="57" spans="1:22" s="76" customFormat="1" ht="25.5" hidden="1" x14ac:dyDescent="0.2">
      <c r="A57" s="186">
        <v>27</v>
      </c>
      <c r="B57" s="81" t="s">
        <v>207</v>
      </c>
      <c r="C57" s="23"/>
      <c r="D57" s="79">
        <v>0</v>
      </c>
      <c r="E57" s="23"/>
      <c r="F57" s="79">
        <v>0</v>
      </c>
      <c r="G57" s="23"/>
      <c r="H57" s="79">
        <v>0</v>
      </c>
      <c r="I57" s="23"/>
      <c r="J57" s="79">
        <v>0</v>
      </c>
      <c r="K57" s="23"/>
      <c r="L57" s="79">
        <v>0</v>
      </c>
      <c r="M57" s="23"/>
      <c r="N57" s="79">
        <v>0</v>
      </c>
      <c r="O57" s="23"/>
      <c r="P57" s="79">
        <v>0</v>
      </c>
      <c r="Q57" s="23"/>
      <c r="R57" s="79">
        <v>0</v>
      </c>
      <c r="S57" s="23"/>
      <c r="T57" s="79">
        <v>0</v>
      </c>
      <c r="U57" s="23">
        <f t="shared" si="0"/>
        <v>0</v>
      </c>
      <c r="V57" s="79">
        <f t="shared" si="0"/>
        <v>0</v>
      </c>
    </row>
    <row r="58" spans="1:22" s="76" customFormat="1" ht="38.25" hidden="1" x14ac:dyDescent="0.2">
      <c r="A58" s="186"/>
      <c r="B58" s="81" t="s">
        <v>208</v>
      </c>
      <c r="C58" s="23"/>
      <c r="D58" s="79">
        <v>0</v>
      </c>
      <c r="E58" s="23"/>
      <c r="F58" s="79">
        <v>0</v>
      </c>
      <c r="G58" s="23"/>
      <c r="H58" s="79">
        <v>0</v>
      </c>
      <c r="I58" s="23"/>
      <c r="J58" s="79">
        <v>0</v>
      </c>
      <c r="K58" s="23"/>
      <c r="L58" s="79">
        <v>0</v>
      </c>
      <c r="M58" s="23"/>
      <c r="N58" s="79">
        <v>0</v>
      </c>
      <c r="O58" s="23"/>
      <c r="P58" s="79">
        <v>0</v>
      </c>
      <c r="Q58" s="23"/>
      <c r="R58" s="79">
        <v>0</v>
      </c>
      <c r="S58" s="23"/>
      <c r="T58" s="79">
        <v>0</v>
      </c>
      <c r="U58" s="23">
        <f t="shared" si="0"/>
        <v>0</v>
      </c>
      <c r="V58" s="79">
        <f t="shared" si="0"/>
        <v>0</v>
      </c>
    </row>
    <row r="59" spans="1:22" s="76" customFormat="1" ht="25.5" hidden="1" x14ac:dyDescent="0.2">
      <c r="A59" s="186"/>
      <c r="B59" s="81" t="s">
        <v>97</v>
      </c>
      <c r="C59" s="23"/>
      <c r="D59" s="79">
        <v>0</v>
      </c>
      <c r="E59" s="23"/>
      <c r="F59" s="79">
        <v>0</v>
      </c>
      <c r="G59" s="23"/>
      <c r="H59" s="79">
        <v>0</v>
      </c>
      <c r="I59" s="23"/>
      <c r="J59" s="79">
        <v>0</v>
      </c>
      <c r="K59" s="23"/>
      <c r="L59" s="79">
        <v>0</v>
      </c>
      <c r="M59" s="23"/>
      <c r="N59" s="79">
        <v>0</v>
      </c>
      <c r="O59" s="23"/>
      <c r="P59" s="79">
        <v>0</v>
      </c>
      <c r="Q59" s="23"/>
      <c r="R59" s="79">
        <v>0</v>
      </c>
      <c r="S59" s="23"/>
      <c r="T59" s="79">
        <v>0</v>
      </c>
      <c r="U59" s="23">
        <f t="shared" si="0"/>
        <v>0</v>
      </c>
      <c r="V59" s="79">
        <f t="shared" si="0"/>
        <v>0</v>
      </c>
    </row>
    <row r="60" spans="1:22" s="76" customFormat="1" ht="25.5" hidden="1" x14ac:dyDescent="0.2">
      <c r="A60" s="186"/>
      <c r="B60" s="81" t="s">
        <v>209</v>
      </c>
      <c r="C60" s="23"/>
      <c r="D60" s="79">
        <v>0</v>
      </c>
      <c r="E60" s="23"/>
      <c r="F60" s="79">
        <v>0</v>
      </c>
      <c r="G60" s="23"/>
      <c r="H60" s="79">
        <v>0</v>
      </c>
      <c r="I60" s="23"/>
      <c r="J60" s="79">
        <v>0</v>
      </c>
      <c r="K60" s="23"/>
      <c r="L60" s="79">
        <v>0</v>
      </c>
      <c r="M60" s="23"/>
      <c r="N60" s="79">
        <v>0</v>
      </c>
      <c r="O60" s="23"/>
      <c r="P60" s="79">
        <v>0</v>
      </c>
      <c r="Q60" s="23"/>
      <c r="R60" s="79">
        <v>0</v>
      </c>
      <c r="S60" s="23"/>
      <c r="T60" s="79">
        <v>0</v>
      </c>
      <c r="U60" s="23">
        <f t="shared" si="0"/>
        <v>0</v>
      </c>
      <c r="V60" s="79">
        <f t="shared" si="0"/>
        <v>0</v>
      </c>
    </row>
    <row r="61" spans="1:22" s="76" customFormat="1" ht="38.25" hidden="1" x14ac:dyDescent="0.2">
      <c r="A61" s="82">
        <v>28</v>
      </c>
      <c r="B61" s="81" t="s">
        <v>98</v>
      </c>
      <c r="C61" s="23"/>
      <c r="D61" s="79">
        <v>0</v>
      </c>
      <c r="E61" s="23"/>
      <c r="F61" s="79">
        <v>0</v>
      </c>
      <c r="G61" s="23"/>
      <c r="H61" s="79">
        <v>0</v>
      </c>
      <c r="I61" s="23"/>
      <c r="J61" s="79">
        <v>0</v>
      </c>
      <c r="K61" s="23"/>
      <c r="L61" s="79">
        <v>0</v>
      </c>
      <c r="M61" s="23"/>
      <c r="N61" s="79">
        <v>0</v>
      </c>
      <c r="O61" s="23"/>
      <c r="P61" s="79">
        <v>0</v>
      </c>
      <c r="Q61" s="23"/>
      <c r="R61" s="79">
        <v>0</v>
      </c>
      <c r="S61" s="23"/>
      <c r="T61" s="79">
        <v>0</v>
      </c>
      <c r="U61" s="23">
        <f t="shared" si="0"/>
        <v>0</v>
      </c>
      <c r="V61" s="79">
        <f t="shared" si="0"/>
        <v>0</v>
      </c>
    </row>
    <row r="62" spans="1:22" s="76" customFormat="1" ht="14.25" x14ac:dyDescent="0.2">
      <c r="A62" s="189" t="s">
        <v>210</v>
      </c>
      <c r="B62" s="189"/>
      <c r="C62" s="23"/>
      <c r="D62" s="79"/>
      <c r="E62" s="23"/>
      <c r="F62" s="79"/>
      <c r="G62" s="23"/>
      <c r="H62" s="79"/>
      <c r="I62" s="23"/>
      <c r="J62" s="79"/>
      <c r="K62" s="23"/>
      <c r="L62" s="79"/>
      <c r="M62" s="23"/>
      <c r="N62" s="79"/>
      <c r="O62" s="23"/>
      <c r="P62" s="79"/>
      <c r="Q62" s="23"/>
      <c r="R62" s="79"/>
      <c r="S62" s="23"/>
      <c r="T62" s="79"/>
      <c r="U62" s="23">
        <f t="shared" si="0"/>
        <v>0</v>
      </c>
      <c r="V62" s="79">
        <f t="shared" si="0"/>
        <v>0</v>
      </c>
    </row>
    <row r="63" spans="1:22" s="76" customFormat="1" ht="51" x14ac:dyDescent="0.2">
      <c r="A63" s="186">
        <v>29</v>
      </c>
      <c r="B63" s="81" t="s">
        <v>211</v>
      </c>
      <c r="C63" s="23"/>
      <c r="D63" s="79">
        <v>0</v>
      </c>
      <c r="E63" s="23"/>
      <c r="F63" s="79">
        <v>0</v>
      </c>
      <c r="G63" s="23"/>
      <c r="H63" s="79">
        <v>0</v>
      </c>
      <c r="I63" s="23"/>
      <c r="J63" s="79">
        <v>0</v>
      </c>
      <c r="K63" s="23"/>
      <c r="L63" s="79">
        <v>0</v>
      </c>
      <c r="M63" s="23"/>
      <c r="N63" s="79">
        <v>0</v>
      </c>
      <c r="O63" s="23"/>
      <c r="P63" s="79">
        <v>0</v>
      </c>
      <c r="Q63" s="23">
        <v>370</v>
      </c>
      <c r="R63" s="79">
        <v>25465505.300000001</v>
      </c>
      <c r="S63" s="23"/>
      <c r="T63" s="79">
        <v>0</v>
      </c>
      <c r="U63" s="23">
        <f t="shared" si="0"/>
        <v>370</v>
      </c>
      <c r="V63" s="79">
        <f t="shared" si="0"/>
        <v>25465505.300000001</v>
      </c>
    </row>
    <row r="64" spans="1:22" s="76" customFormat="1" ht="51" hidden="1" x14ac:dyDescent="0.2">
      <c r="A64" s="186"/>
      <c r="B64" s="81" t="s">
        <v>99</v>
      </c>
      <c r="C64" s="23"/>
      <c r="D64" s="79">
        <v>0</v>
      </c>
      <c r="E64" s="23"/>
      <c r="F64" s="79">
        <v>0</v>
      </c>
      <c r="G64" s="23"/>
      <c r="H64" s="79">
        <v>0</v>
      </c>
      <c r="I64" s="23"/>
      <c r="J64" s="79">
        <v>0</v>
      </c>
      <c r="K64" s="23"/>
      <c r="L64" s="79">
        <v>0</v>
      </c>
      <c r="M64" s="23"/>
      <c r="N64" s="79">
        <v>0</v>
      </c>
      <c r="O64" s="23"/>
      <c r="P64" s="79">
        <v>0</v>
      </c>
      <c r="Q64" s="23"/>
      <c r="R64" s="79">
        <v>0</v>
      </c>
      <c r="S64" s="23"/>
      <c r="T64" s="79">
        <v>0</v>
      </c>
      <c r="U64" s="23">
        <f t="shared" si="0"/>
        <v>0</v>
      </c>
      <c r="V64" s="79">
        <f t="shared" si="0"/>
        <v>0</v>
      </c>
    </row>
    <row r="65" spans="1:22" s="76" customFormat="1" ht="38.25" hidden="1" x14ac:dyDescent="0.2">
      <c r="A65" s="186"/>
      <c r="B65" s="81" t="s">
        <v>212</v>
      </c>
      <c r="C65" s="23"/>
      <c r="D65" s="79">
        <v>0</v>
      </c>
      <c r="E65" s="23"/>
      <c r="F65" s="79">
        <v>0</v>
      </c>
      <c r="G65" s="23"/>
      <c r="H65" s="79">
        <v>0</v>
      </c>
      <c r="I65" s="23"/>
      <c r="J65" s="79">
        <v>0</v>
      </c>
      <c r="K65" s="23"/>
      <c r="L65" s="79">
        <v>0</v>
      </c>
      <c r="M65" s="23"/>
      <c r="N65" s="79">
        <v>0</v>
      </c>
      <c r="O65" s="23"/>
      <c r="P65" s="79">
        <v>0</v>
      </c>
      <c r="Q65" s="23"/>
      <c r="R65" s="79">
        <v>0</v>
      </c>
      <c r="S65" s="23"/>
      <c r="T65" s="79">
        <v>0</v>
      </c>
      <c r="U65" s="23">
        <f t="shared" si="0"/>
        <v>0</v>
      </c>
      <c r="V65" s="79">
        <f t="shared" si="0"/>
        <v>0</v>
      </c>
    </row>
    <row r="66" spans="1:22" s="76" customFormat="1" ht="76.5" hidden="1" x14ac:dyDescent="0.2">
      <c r="A66" s="186"/>
      <c r="B66" s="92" t="s">
        <v>100</v>
      </c>
      <c r="C66" s="23"/>
      <c r="D66" s="79">
        <v>0</v>
      </c>
      <c r="E66" s="23"/>
      <c r="F66" s="79">
        <v>0</v>
      </c>
      <c r="G66" s="23"/>
      <c r="H66" s="79">
        <v>0</v>
      </c>
      <c r="I66" s="23"/>
      <c r="J66" s="79">
        <v>0</v>
      </c>
      <c r="K66" s="23"/>
      <c r="L66" s="79">
        <v>0</v>
      </c>
      <c r="M66" s="23"/>
      <c r="N66" s="79">
        <v>0</v>
      </c>
      <c r="O66" s="23"/>
      <c r="P66" s="79">
        <v>0</v>
      </c>
      <c r="Q66" s="23"/>
      <c r="R66" s="79">
        <v>0</v>
      </c>
      <c r="S66" s="23"/>
      <c r="T66" s="79">
        <v>0</v>
      </c>
      <c r="U66" s="23">
        <f t="shared" si="0"/>
        <v>0</v>
      </c>
      <c r="V66" s="79">
        <f t="shared" si="0"/>
        <v>0</v>
      </c>
    </row>
    <row r="67" spans="1:22" s="76" customFormat="1" ht="63.75" x14ac:dyDescent="0.2">
      <c r="A67" s="186"/>
      <c r="B67" s="92" t="s">
        <v>101</v>
      </c>
      <c r="C67" s="23"/>
      <c r="D67" s="79">
        <v>0</v>
      </c>
      <c r="E67" s="23"/>
      <c r="F67" s="79">
        <v>0</v>
      </c>
      <c r="G67" s="23"/>
      <c r="H67" s="79">
        <v>0</v>
      </c>
      <c r="I67" s="23">
        <v>5</v>
      </c>
      <c r="J67" s="79">
        <v>344128.45</v>
      </c>
      <c r="K67" s="23"/>
      <c r="L67" s="79">
        <v>0</v>
      </c>
      <c r="M67" s="23"/>
      <c r="N67" s="79">
        <v>0</v>
      </c>
      <c r="O67" s="23"/>
      <c r="P67" s="79">
        <v>0</v>
      </c>
      <c r="Q67" s="23"/>
      <c r="R67" s="79">
        <v>0</v>
      </c>
      <c r="S67" s="23"/>
      <c r="T67" s="79">
        <v>0</v>
      </c>
      <c r="U67" s="23">
        <f t="shared" si="0"/>
        <v>5</v>
      </c>
      <c r="V67" s="79">
        <f t="shared" si="0"/>
        <v>344128.45</v>
      </c>
    </row>
    <row r="68" spans="1:22" s="76" customFormat="1" ht="89.25" hidden="1" x14ac:dyDescent="0.2">
      <c r="A68" s="82">
        <v>30</v>
      </c>
      <c r="B68" s="81" t="s">
        <v>102</v>
      </c>
      <c r="C68" s="23"/>
      <c r="D68" s="79">
        <v>0</v>
      </c>
      <c r="E68" s="23"/>
      <c r="F68" s="79">
        <v>0</v>
      </c>
      <c r="G68" s="23"/>
      <c r="H68" s="79">
        <v>0</v>
      </c>
      <c r="I68" s="23"/>
      <c r="J68" s="79">
        <v>0</v>
      </c>
      <c r="K68" s="23"/>
      <c r="L68" s="79">
        <v>0</v>
      </c>
      <c r="M68" s="23"/>
      <c r="N68" s="79">
        <v>0</v>
      </c>
      <c r="O68" s="23"/>
      <c r="P68" s="79">
        <v>0</v>
      </c>
      <c r="Q68" s="23"/>
      <c r="R68" s="79">
        <v>0</v>
      </c>
      <c r="S68" s="23"/>
      <c r="T68" s="79">
        <v>0</v>
      </c>
      <c r="U68" s="23">
        <f t="shared" si="0"/>
        <v>0</v>
      </c>
      <c r="V68" s="79">
        <f t="shared" si="0"/>
        <v>0</v>
      </c>
    </row>
    <row r="69" spans="1:22" s="76" customFormat="1" ht="14.25" hidden="1" x14ac:dyDescent="0.2">
      <c r="A69" s="189" t="s">
        <v>213</v>
      </c>
      <c r="B69" s="189"/>
      <c r="C69" s="23"/>
      <c r="D69" s="79"/>
      <c r="E69" s="23"/>
      <c r="F69" s="79"/>
      <c r="G69" s="23"/>
      <c r="H69" s="79"/>
      <c r="I69" s="23"/>
      <c r="J69" s="79"/>
      <c r="K69" s="23"/>
      <c r="L69" s="79"/>
      <c r="M69" s="23"/>
      <c r="N69" s="79"/>
      <c r="O69" s="23"/>
      <c r="P69" s="79"/>
      <c r="Q69" s="23"/>
      <c r="R69" s="79"/>
      <c r="S69" s="23"/>
      <c r="T69" s="79"/>
      <c r="U69" s="23">
        <f t="shared" si="0"/>
        <v>0</v>
      </c>
      <c r="V69" s="79">
        <f t="shared" si="0"/>
        <v>0</v>
      </c>
    </row>
    <row r="70" spans="1:22" s="76" customFormat="1" ht="38.25" hidden="1" x14ac:dyDescent="0.2">
      <c r="A70" s="186">
        <v>31</v>
      </c>
      <c r="B70" s="81" t="s">
        <v>214</v>
      </c>
      <c r="C70" s="23"/>
      <c r="D70" s="79">
        <v>0</v>
      </c>
      <c r="E70" s="23"/>
      <c r="F70" s="79">
        <v>0</v>
      </c>
      <c r="G70" s="23"/>
      <c r="H70" s="79">
        <v>0</v>
      </c>
      <c r="I70" s="23"/>
      <c r="J70" s="79">
        <v>0</v>
      </c>
      <c r="K70" s="23"/>
      <c r="L70" s="79">
        <v>0</v>
      </c>
      <c r="M70" s="23"/>
      <c r="N70" s="79">
        <v>0</v>
      </c>
      <c r="O70" s="23"/>
      <c r="P70" s="79">
        <v>0</v>
      </c>
      <c r="Q70" s="23"/>
      <c r="R70" s="79">
        <v>0</v>
      </c>
      <c r="S70" s="23"/>
      <c r="T70" s="79">
        <v>0</v>
      </c>
      <c r="U70" s="23">
        <f t="shared" si="0"/>
        <v>0</v>
      </c>
      <c r="V70" s="79">
        <f t="shared" si="0"/>
        <v>0</v>
      </c>
    </row>
    <row r="71" spans="1:22" s="76" customFormat="1" ht="38.25" hidden="1" x14ac:dyDescent="0.2">
      <c r="A71" s="186"/>
      <c r="B71" s="81" t="s">
        <v>215</v>
      </c>
      <c r="C71" s="23"/>
      <c r="D71" s="79">
        <v>0</v>
      </c>
      <c r="E71" s="23"/>
      <c r="F71" s="79">
        <v>0</v>
      </c>
      <c r="G71" s="23"/>
      <c r="H71" s="79">
        <v>0</v>
      </c>
      <c r="I71" s="23"/>
      <c r="J71" s="79">
        <v>0</v>
      </c>
      <c r="K71" s="23"/>
      <c r="L71" s="79">
        <v>0</v>
      </c>
      <c r="M71" s="23"/>
      <c r="N71" s="79">
        <v>0</v>
      </c>
      <c r="O71" s="23"/>
      <c r="P71" s="79">
        <v>0</v>
      </c>
      <c r="Q71" s="23"/>
      <c r="R71" s="79">
        <v>0</v>
      </c>
      <c r="S71" s="23"/>
      <c r="T71" s="79">
        <v>0</v>
      </c>
      <c r="U71" s="23">
        <f t="shared" si="0"/>
        <v>0</v>
      </c>
      <c r="V71" s="79">
        <f t="shared" si="0"/>
        <v>0</v>
      </c>
    </row>
    <row r="72" spans="1:22" s="76" customFormat="1" ht="63.75" hidden="1" x14ac:dyDescent="0.2">
      <c r="A72" s="82">
        <v>32</v>
      </c>
      <c r="B72" s="81" t="s">
        <v>103</v>
      </c>
      <c r="C72" s="23"/>
      <c r="D72" s="79">
        <v>0</v>
      </c>
      <c r="E72" s="23"/>
      <c r="F72" s="79">
        <v>0</v>
      </c>
      <c r="G72" s="23"/>
      <c r="H72" s="79">
        <v>0</v>
      </c>
      <c r="I72" s="23"/>
      <c r="J72" s="79">
        <v>0</v>
      </c>
      <c r="K72" s="23"/>
      <c r="L72" s="79">
        <v>0</v>
      </c>
      <c r="M72" s="23"/>
      <c r="N72" s="79">
        <v>0</v>
      </c>
      <c r="O72" s="23"/>
      <c r="P72" s="79">
        <v>0</v>
      </c>
      <c r="Q72" s="23"/>
      <c r="R72" s="79">
        <v>0</v>
      </c>
      <c r="S72" s="23"/>
      <c r="T72" s="79">
        <v>0</v>
      </c>
      <c r="U72" s="23">
        <f t="shared" si="0"/>
        <v>0</v>
      </c>
      <c r="V72" s="79">
        <f t="shared" si="0"/>
        <v>0</v>
      </c>
    </row>
    <row r="73" spans="1:22" s="76" customFormat="1" ht="102" hidden="1" x14ac:dyDescent="0.2">
      <c r="A73" s="82">
        <v>33</v>
      </c>
      <c r="B73" s="81" t="s">
        <v>216</v>
      </c>
      <c r="C73" s="23"/>
      <c r="D73" s="79">
        <v>0</v>
      </c>
      <c r="E73" s="23"/>
      <c r="F73" s="79">
        <v>0</v>
      </c>
      <c r="G73" s="23"/>
      <c r="H73" s="79">
        <v>0</v>
      </c>
      <c r="I73" s="23"/>
      <c r="J73" s="79">
        <v>0</v>
      </c>
      <c r="K73" s="23"/>
      <c r="L73" s="79">
        <v>0</v>
      </c>
      <c r="M73" s="23"/>
      <c r="N73" s="79">
        <v>0</v>
      </c>
      <c r="O73" s="23"/>
      <c r="P73" s="79">
        <v>0</v>
      </c>
      <c r="Q73" s="23"/>
      <c r="R73" s="79">
        <v>0</v>
      </c>
      <c r="S73" s="23"/>
      <c r="T73" s="79">
        <v>0</v>
      </c>
      <c r="U73" s="23">
        <f t="shared" ref="U73:V116" si="1">C73+E73+G73+I73+K73+M73+O73+Q73+S73</f>
        <v>0</v>
      </c>
      <c r="V73" s="79">
        <f t="shared" si="1"/>
        <v>0</v>
      </c>
    </row>
    <row r="74" spans="1:22" s="76" customFormat="1" ht="63.75" hidden="1" x14ac:dyDescent="0.2">
      <c r="A74" s="82">
        <v>34</v>
      </c>
      <c r="B74" s="81" t="s">
        <v>217</v>
      </c>
      <c r="C74" s="23"/>
      <c r="D74" s="79">
        <v>0</v>
      </c>
      <c r="E74" s="23"/>
      <c r="F74" s="79">
        <v>0</v>
      </c>
      <c r="G74" s="23"/>
      <c r="H74" s="79">
        <v>0</v>
      </c>
      <c r="I74" s="23"/>
      <c r="J74" s="79">
        <v>0</v>
      </c>
      <c r="K74" s="23"/>
      <c r="L74" s="79">
        <v>0</v>
      </c>
      <c r="M74" s="23"/>
      <c r="N74" s="79">
        <v>0</v>
      </c>
      <c r="O74" s="23"/>
      <c r="P74" s="79">
        <v>0</v>
      </c>
      <c r="Q74" s="23"/>
      <c r="R74" s="79">
        <v>0</v>
      </c>
      <c r="S74" s="23"/>
      <c r="T74" s="79">
        <v>0</v>
      </c>
      <c r="U74" s="23">
        <f t="shared" si="1"/>
        <v>0</v>
      </c>
      <c r="V74" s="79">
        <f t="shared" si="1"/>
        <v>0</v>
      </c>
    </row>
    <row r="75" spans="1:22" s="76" customFormat="1" ht="14.25" x14ac:dyDescent="0.2">
      <c r="A75" s="189" t="s">
        <v>218</v>
      </c>
      <c r="B75" s="189"/>
      <c r="C75" s="23"/>
      <c r="D75" s="79"/>
      <c r="E75" s="23"/>
      <c r="F75" s="79"/>
      <c r="G75" s="23"/>
      <c r="H75" s="79"/>
      <c r="I75" s="23"/>
      <c r="J75" s="79"/>
      <c r="K75" s="23"/>
      <c r="L75" s="79"/>
      <c r="M75" s="23"/>
      <c r="N75" s="79"/>
      <c r="O75" s="23"/>
      <c r="P75" s="79"/>
      <c r="Q75" s="23"/>
      <c r="R75" s="79"/>
      <c r="S75" s="23"/>
      <c r="T75" s="79"/>
      <c r="U75" s="23">
        <f t="shared" si="1"/>
        <v>0</v>
      </c>
      <c r="V75" s="79">
        <f t="shared" si="1"/>
        <v>0</v>
      </c>
    </row>
    <row r="76" spans="1:22" s="76" customFormat="1" ht="102" x14ac:dyDescent="0.2">
      <c r="A76" s="82">
        <v>35</v>
      </c>
      <c r="B76" s="81" t="s">
        <v>219</v>
      </c>
      <c r="C76" s="23">
        <v>210</v>
      </c>
      <c r="D76" s="79">
        <v>31538774.400000002</v>
      </c>
      <c r="E76" s="23"/>
      <c r="F76" s="79">
        <v>0</v>
      </c>
      <c r="G76" s="23"/>
      <c r="H76" s="79">
        <v>0</v>
      </c>
      <c r="I76" s="23"/>
      <c r="J76" s="79">
        <v>0</v>
      </c>
      <c r="K76" s="23"/>
      <c r="L76" s="79">
        <v>0</v>
      </c>
      <c r="M76" s="23"/>
      <c r="N76" s="79">
        <v>0</v>
      </c>
      <c r="O76" s="23"/>
      <c r="P76" s="79">
        <v>0</v>
      </c>
      <c r="Q76" s="23"/>
      <c r="R76" s="79">
        <v>0</v>
      </c>
      <c r="S76" s="23"/>
      <c r="T76" s="79">
        <v>0</v>
      </c>
      <c r="U76" s="23">
        <f t="shared" si="1"/>
        <v>210</v>
      </c>
      <c r="V76" s="79">
        <f t="shared" si="1"/>
        <v>31538774.400000002</v>
      </c>
    </row>
    <row r="77" spans="1:22" s="76" customFormat="1" ht="14.25" x14ac:dyDescent="0.2">
      <c r="A77" s="189" t="s">
        <v>220</v>
      </c>
      <c r="B77" s="189"/>
      <c r="C77" s="23"/>
      <c r="D77" s="79"/>
      <c r="E77" s="23"/>
      <c r="F77" s="79"/>
      <c r="G77" s="23"/>
      <c r="H77" s="79"/>
      <c r="I77" s="23"/>
      <c r="J77" s="79"/>
      <c r="K77" s="23"/>
      <c r="L77" s="79"/>
      <c r="M77" s="23"/>
      <c r="N77" s="79"/>
      <c r="O77" s="23"/>
      <c r="P77" s="79"/>
      <c r="Q77" s="23"/>
      <c r="R77" s="79"/>
      <c r="S77" s="23"/>
      <c r="T77" s="79"/>
      <c r="U77" s="23">
        <f t="shared" si="1"/>
        <v>0</v>
      </c>
      <c r="V77" s="79">
        <f t="shared" si="1"/>
        <v>0</v>
      </c>
    </row>
    <row r="78" spans="1:22" s="76" customFormat="1" ht="63.75" x14ac:dyDescent="0.2">
      <c r="A78" s="82">
        <v>36</v>
      </c>
      <c r="B78" s="81" t="s">
        <v>221</v>
      </c>
      <c r="C78" s="23">
        <v>195</v>
      </c>
      <c r="D78" s="79">
        <v>35646148.200000003</v>
      </c>
      <c r="E78" s="23"/>
      <c r="F78" s="79">
        <v>0</v>
      </c>
      <c r="G78" s="23"/>
      <c r="H78" s="79">
        <v>0</v>
      </c>
      <c r="I78" s="23"/>
      <c r="J78" s="79">
        <v>0</v>
      </c>
      <c r="K78" s="23"/>
      <c r="L78" s="79">
        <v>0</v>
      </c>
      <c r="M78" s="23">
        <v>110</v>
      </c>
      <c r="N78" s="79">
        <v>20108083.600000001</v>
      </c>
      <c r="O78" s="23">
        <v>145</v>
      </c>
      <c r="P78" s="79">
        <v>26506110.200000003</v>
      </c>
      <c r="Q78" s="23"/>
      <c r="R78" s="79">
        <v>0</v>
      </c>
      <c r="S78" s="23"/>
      <c r="T78" s="79">
        <v>0</v>
      </c>
      <c r="U78" s="23">
        <f t="shared" si="1"/>
        <v>450</v>
      </c>
      <c r="V78" s="79">
        <f t="shared" si="1"/>
        <v>82260342</v>
      </c>
    </row>
    <row r="79" spans="1:22" s="76" customFormat="1" ht="63.75" x14ac:dyDescent="0.2">
      <c r="A79" s="82">
        <v>37</v>
      </c>
      <c r="B79" s="81" t="s">
        <v>222</v>
      </c>
      <c r="C79" s="23">
        <v>41</v>
      </c>
      <c r="D79" s="79">
        <v>8647367.8100000005</v>
      </c>
      <c r="E79" s="23"/>
      <c r="F79" s="79">
        <v>0</v>
      </c>
      <c r="G79" s="23"/>
      <c r="H79" s="79">
        <v>0</v>
      </c>
      <c r="I79" s="23"/>
      <c r="J79" s="79">
        <v>0</v>
      </c>
      <c r="K79" s="23"/>
      <c r="L79" s="79">
        <v>0</v>
      </c>
      <c r="M79" s="23">
        <v>40</v>
      </c>
      <c r="N79" s="79">
        <v>8436456.4000000004</v>
      </c>
      <c r="O79" s="23">
        <v>40</v>
      </c>
      <c r="P79" s="79">
        <v>8436456.4000000004</v>
      </c>
      <c r="Q79" s="23"/>
      <c r="R79" s="79">
        <v>0</v>
      </c>
      <c r="S79" s="23"/>
      <c r="T79" s="79">
        <v>0</v>
      </c>
      <c r="U79" s="23">
        <f t="shared" si="1"/>
        <v>121</v>
      </c>
      <c r="V79" s="79">
        <f t="shared" si="1"/>
        <v>25520280.609999999</v>
      </c>
    </row>
    <row r="80" spans="1:22" s="76" customFormat="1" ht="63.75" x14ac:dyDescent="0.2">
      <c r="A80" s="82">
        <v>38</v>
      </c>
      <c r="B80" s="81" t="s">
        <v>223</v>
      </c>
      <c r="C80" s="23">
        <v>11</v>
      </c>
      <c r="D80" s="79">
        <v>2626294.77</v>
      </c>
      <c r="E80" s="23"/>
      <c r="F80" s="79">
        <v>0</v>
      </c>
      <c r="G80" s="23"/>
      <c r="H80" s="79">
        <v>0</v>
      </c>
      <c r="I80" s="23"/>
      <c r="J80" s="79">
        <v>0</v>
      </c>
      <c r="K80" s="23"/>
      <c r="L80" s="79">
        <v>0</v>
      </c>
      <c r="M80" s="23">
        <v>20</v>
      </c>
      <c r="N80" s="79">
        <v>4775081.4000000004</v>
      </c>
      <c r="O80" s="23">
        <v>10</v>
      </c>
      <c r="P80" s="79">
        <v>2387540.7000000002</v>
      </c>
      <c r="Q80" s="23"/>
      <c r="R80" s="79">
        <v>0</v>
      </c>
      <c r="S80" s="23"/>
      <c r="T80" s="79">
        <v>0</v>
      </c>
      <c r="U80" s="23">
        <f t="shared" si="1"/>
        <v>41</v>
      </c>
      <c r="V80" s="79">
        <f t="shared" si="1"/>
        <v>9788916.870000001</v>
      </c>
    </row>
    <row r="81" spans="1:22" s="76" customFormat="1" ht="63.75" x14ac:dyDescent="0.2">
      <c r="A81" s="82">
        <v>39</v>
      </c>
      <c r="B81" s="81" t="s">
        <v>221</v>
      </c>
      <c r="C81" s="23">
        <v>122</v>
      </c>
      <c r="D81" s="79">
        <v>16564468.259999998</v>
      </c>
      <c r="E81" s="23"/>
      <c r="F81" s="79">
        <v>0</v>
      </c>
      <c r="G81" s="23"/>
      <c r="H81" s="79">
        <v>0</v>
      </c>
      <c r="I81" s="23"/>
      <c r="J81" s="79">
        <v>0</v>
      </c>
      <c r="K81" s="23"/>
      <c r="L81" s="79">
        <v>0</v>
      </c>
      <c r="M81" s="23">
        <v>55</v>
      </c>
      <c r="N81" s="79">
        <v>7467588.1499999994</v>
      </c>
      <c r="O81" s="23">
        <v>70</v>
      </c>
      <c r="P81" s="79">
        <v>9504203.0999999996</v>
      </c>
      <c r="Q81" s="23"/>
      <c r="R81" s="79">
        <v>0</v>
      </c>
      <c r="S81" s="23"/>
      <c r="T81" s="79">
        <v>0</v>
      </c>
      <c r="U81" s="23">
        <f t="shared" si="1"/>
        <v>247</v>
      </c>
      <c r="V81" s="79">
        <f t="shared" si="1"/>
        <v>33536259.509999998</v>
      </c>
    </row>
    <row r="82" spans="1:22" s="76" customFormat="1" ht="63.75" x14ac:dyDescent="0.2">
      <c r="A82" s="82">
        <v>40</v>
      </c>
      <c r="B82" s="81" t="s">
        <v>222</v>
      </c>
      <c r="C82" s="23">
        <v>22</v>
      </c>
      <c r="D82" s="79">
        <v>3605266.94</v>
      </c>
      <c r="E82" s="23"/>
      <c r="F82" s="79">
        <v>0</v>
      </c>
      <c r="G82" s="23"/>
      <c r="H82" s="79">
        <v>0</v>
      </c>
      <c r="I82" s="23"/>
      <c r="J82" s="79">
        <v>0</v>
      </c>
      <c r="K82" s="23"/>
      <c r="L82" s="79">
        <v>0</v>
      </c>
      <c r="M82" s="23">
        <v>50</v>
      </c>
      <c r="N82" s="79">
        <v>8193788.4999999991</v>
      </c>
      <c r="O82" s="23">
        <v>30</v>
      </c>
      <c r="P82" s="79">
        <v>4916273.0999999996</v>
      </c>
      <c r="Q82" s="23"/>
      <c r="R82" s="79">
        <v>0</v>
      </c>
      <c r="S82" s="23"/>
      <c r="T82" s="79">
        <v>0</v>
      </c>
      <c r="U82" s="23">
        <f t="shared" si="1"/>
        <v>102</v>
      </c>
      <c r="V82" s="79">
        <f t="shared" si="1"/>
        <v>16715328.539999999</v>
      </c>
    </row>
    <row r="83" spans="1:22" s="76" customFormat="1" ht="63.75" x14ac:dyDescent="0.2">
      <c r="A83" s="82">
        <v>41</v>
      </c>
      <c r="B83" s="81" t="s">
        <v>223</v>
      </c>
      <c r="C83" s="23">
        <v>4</v>
      </c>
      <c r="D83" s="79">
        <v>814660.92</v>
      </c>
      <c r="E83" s="23"/>
      <c r="F83" s="79">
        <v>0</v>
      </c>
      <c r="G83" s="23"/>
      <c r="H83" s="79">
        <v>0</v>
      </c>
      <c r="I83" s="23"/>
      <c r="J83" s="79">
        <v>0</v>
      </c>
      <c r="K83" s="23"/>
      <c r="L83" s="79">
        <v>0</v>
      </c>
      <c r="M83" s="23">
        <v>10</v>
      </c>
      <c r="N83" s="79">
        <v>2036652.3</v>
      </c>
      <c r="O83" s="23">
        <v>5</v>
      </c>
      <c r="P83" s="79">
        <v>1018326.15</v>
      </c>
      <c r="Q83" s="23"/>
      <c r="R83" s="79">
        <v>0</v>
      </c>
      <c r="S83" s="23"/>
      <c r="T83" s="79">
        <v>0</v>
      </c>
      <c r="U83" s="23">
        <f t="shared" si="1"/>
        <v>19</v>
      </c>
      <c r="V83" s="79">
        <f t="shared" si="1"/>
        <v>3869639.37</v>
      </c>
    </row>
    <row r="84" spans="1:22" s="76" customFormat="1" ht="63.75" x14ac:dyDescent="0.2">
      <c r="A84" s="82">
        <v>42</v>
      </c>
      <c r="B84" s="81" t="s">
        <v>224</v>
      </c>
      <c r="C84" s="24">
        <v>15</v>
      </c>
      <c r="D84" s="79">
        <v>2632084.65</v>
      </c>
      <c r="E84" s="24"/>
      <c r="F84" s="79">
        <v>0</v>
      </c>
      <c r="G84" s="24"/>
      <c r="H84" s="79">
        <v>0</v>
      </c>
      <c r="I84" s="24"/>
      <c r="J84" s="79">
        <v>0</v>
      </c>
      <c r="K84" s="24"/>
      <c r="L84" s="79">
        <v>0</v>
      </c>
      <c r="M84" s="24">
        <v>0</v>
      </c>
      <c r="N84" s="79">
        <v>0</v>
      </c>
      <c r="O84" s="24"/>
      <c r="P84" s="79">
        <v>0</v>
      </c>
      <c r="Q84" s="24"/>
      <c r="R84" s="79">
        <v>0</v>
      </c>
      <c r="S84" s="24"/>
      <c r="T84" s="79">
        <v>0</v>
      </c>
      <c r="U84" s="23">
        <f t="shared" si="1"/>
        <v>15</v>
      </c>
      <c r="V84" s="79">
        <f t="shared" si="1"/>
        <v>2632084.65</v>
      </c>
    </row>
    <row r="85" spans="1:22" s="76" customFormat="1" ht="102" hidden="1" x14ac:dyDescent="0.2">
      <c r="A85" s="82">
        <v>43</v>
      </c>
      <c r="B85" s="81" t="s">
        <v>225</v>
      </c>
      <c r="C85" s="24"/>
      <c r="D85" s="79">
        <v>0</v>
      </c>
      <c r="E85" s="24"/>
      <c r="F85" s="79">
        <v>0</v>
      </c>
      <c r="G85" s="24"/>
      <c r="H85" s="79">
        <v>0</v>
      </c>
      <c r="I85" s="24"/>
      <c r="J85" s="79">
        <v>0</v>
      </c>
      <c r="K85" s="24"/>
      <c r="L85" s="79">
        <v>0</v>
      </c>
      <c r="M85" s="24"/>
      <c r="N85" s="79">
        <v>0</v>
      </c>
      <c r="O85" s="24"/>
      <c r="P85" s="79">
        <v>0</v>
      </c>
      <c r="Q85" s="24"/>
      <c r="R85" s="79">
        <v>0</v>
      </c>
      <c r="S85" s="24"/>
      <c r="T85" s="79">
        <v>0</v>
      </c>
      <c r="U85" s="23">
        <f t="shared" si="1"/>
        <v>0</v>
      </c>
      <c r="V85" s="79">
        <f t="shared" si="1"/>
        <v>0</v>
      </c>
    </row>
    <row r="86" spans="1:22" s="76" customFormat="1" ht="38.25" x14ac:dyDescent="0.2">
      <c r="A86" s="82">
        <v>44</v>
      </c>
      <c r="B86" s="81" t="s">
        <v>226</v>
      </c>
      <c r="C86" s="23"/>
      <c r="D86" s="79">
        <v>0</v>
      </c>
      <c r="E86" s="23"/>
      <c r="F86" s="79">
        <v>0</v>
      </c>
      <c r="G86" s="23"/>
      <c r="H86" s="79">
        <v>0</v>
      </c>
      <c r="I86" s="23"/>
      <c r="J86" s="79">
        <v>0</v>
      </c>
      <c r="K86" s="23"/>
      <c r="L86" s="79">
        <v>0</v>
      </c>
      <c r="M86" s="23">
        <v>60</v>
      </c>
      <c r="N86" s="79">
        <v>9338488.8000000007</v>
      </c>
      <c r="O86" s="23"/>
      <c r="P86" s="79">
        <v>0</v>
      </c>
      <c r="Q86" s="23"/>
      <c r="R86" s="79">
        <v>0</v>
      </c>
      <c r="S86" s="23"/>
      <c r="T86" s="79">
        <v>0</v>
      </c>
      <c r="U86" s="23">
        <f t="shared" si="1"/>
        <v>60</v>
      </c>
      <c r="V86" s="79">
        <f t="shared" si="1"/>
        <v>9338488.8000000007</v>
      </c>
    </row>
    <row r="87" spans="1:22" s="76" customFormat="1" ht="38.25" hidden="1" x14ac:dyDescent="0.2">
      <c r="A87" s="82">
        <v>45</v>
      </c>
      <c r="B87" s="81" t="s">
        <v>227</v>
      </c>
      <c r="C87" s="23"/>
      <c r="D87" s="79">
        <v>0</v>
      </c>
      <c r="E87" s="23"/>
      <c r="F87" s="79">
        <v>0</v>
      </c>
      <c r="G87" s="23"/>
      <c r="H87" s="79">
        <v>0</v>
      </c>
      <c r="I87" s="23"/>
      <c r="J87" s="79">
        <v>0</v>
      </c>
      <c r="K87" s="23"/>
      <c r="L87" s="79">
        <v>0</v>
      </c>
      <c r="M87" s="23"/>
      <c r="N87" s="79">
        <v>0</v>
      </c>
      <c r="O87" s="23"/>
      <c r="P87" s="79">
        <v>0</v>
      </c>
      <c r="Q87" s="23"/>
      <c r="R87" s="79">
        <v>0</v>
      </c>
      <c r="S87" s="23"/>
      <c r="T87" s="79">
        <v>0</v>
      </c>
      <c r="U87" s="23">
        <f t="shared" si="1"/>
        <v>0</v>
      </c>
      <c r="V87" s="79">
        <f t="shared" si="1"/>
        <v>0</v>
      </c>
    </row>
    <row r="88" spans="1:22" s="76" customFormat="1" ht="38.25" x14ac:dyDescent="0.2">
      <c r="A88" s="82">
        <v>46</v>
      </c>
      <c r="B88" s="81" t="s">
        <v>228</v>
      </c>
      <c r="C88" s="23"/>
      <c r="D88" s="79">
        <v>0</v>
      </c>
      <c r="E88" s="23"/>
      <c r="F88" s="79">
        <v>0</v>
      </c>
      <c r="G88" s="23"/>
      <c r="H88" s="79">
        <v>0</v>
      </c>
      <c r="I88" s="23"/>
      <c r="J88" s="79">
        <v>0</v>
      </c>
      <c r="K88" s="23"/>
      <c r="L88" s="79">
        <v>0</v>
      </c>
      <c r="M88" s="23">
        <v>115</v>
      </c>
      <c r="N88" s="79">
        <v>26926239.149999999</v>
      </c>
      <c r="O88" s="23"/>
      <c r="P88" s="79">
        <v>0</v>
      </c>
      <c r="Q88" s="23"/>
      <c r="R88" s="79">
        <v>0</v>
      </c>
      <c r="S88" s="23"/>
      <c r="T88" s="79">
        <v>0</v>
      </c>
      <c r="U88" s="23">
        <f t="shared" si="1"/>
        <v>115</v>
      </c>
      <c r="V88" s="79">
        <f t="shared" si="1"/>
        <v>26926239.149999999</v>
      </c>
    </row>
    <row r="89" spans="1:22" s="76" customFormat="1" ht="25.5" hidden="1" x14ac:dyDescent="0.2">
      <c r="A89" s="82">
        <v>47</v>
      </c>
      <c r="B89" s="81" t="s">
        <v>229</v>
      </c>
      <c r="C89" s="23"/>
      <c r="D89" s="79">
        <v>0</v>
      </c>
      <c r="E89" s="23"/>
      <c r="F89" s="79">
        <v>0</v>
      </c>
      <c r="G89" s="23"/>
      <c r="H89" s="79">
        <v>0</v>
      </c>
      <c r="I89" s="23"/>
      <c r="J89" s="79">
        <v>0</v>
      </c>
      <c r="K89" s="23"/>
      <c r="L89" s="79">
        <v>0</v>
      </c>
      <c r="M89" s="23"/>
      <c r="N89" s="79">
        <v>0</v>
      </c>
      <c r="O89" s="23"/>
      <c r="P89" s="79">
        <v>0</v>
      </c>
      <c r="Q89" s="23"/>
      <c r="R89" s="79">
        <v>0</v>
      </c>
      <c r="S89" s="23"/>
      <c r="T89" s="79">
        <v>0</v>
      </c>
      <c r="U89" s="23">
        <f t="shared" si="1"/>
        <v>0</v>
      </c>
      <c r="V89" s="79">
        <f t="shared" si="1"/>
        <v>0</v>
      </c>
    </row>
    <row r="90" spans="1:22" s="76" customFormat="1" ht="51" hidden="1" x14ac:dyDescent="0.2">
      <c r="A90" s="82">
        <v>48</v>
      </c>
      <c r="B90" s="81" t="s">
        <v>230</v>
      </c>
      <c r="C90" s="23"/>
      <c r="D90" s="79">
        <v>0</v>
      </c>
      <c r="E90" s="23"/>
      <c r="F90" s="79">
        <v>0</v>
      </c>
      <c r="G90" s="23"/>
      <c r="H90" s="79">
        <v>0</v>
      </c>
      <c r="I90" s="23"/>
      <c r="J90" s="79">
        <v>0</v>
      </c>
      <c r="K90" s="23"/>
      <c r="L90" s="79">
        <v>0</v>
      </c>
      <c r="M90" s="23"/>
      <c r="N90" s="79">
        <v>0</v>
      </c>
      <c r="O90" s="23"/>
      <c r="P90" s="79">
        <v>0</v>
      </c>
      <c r="Q90" s="23"/>
      <c r="R90" s="79">
        <v>0</v>
      </c>
      <c r="S90" s="23"/>
      <c r="T90" s="79">
        <v>0</v>
      </c>
      <c r="U90" s="23">
        <f t="shared" si="1"/>
        <v>0</v>
      </c>
      <c r="V90" s="79">
        <f t="shared" si="1"/>
        <v>0</v>
      </c>
    </row>
    <row r="91" spans="1:22" s="76" customFormat="1" ht="14.25" x14ac:dyDescent="0.2">
      <c r="A91" s="189" t="s">
        <v>108</v>
      </c>
      <c r="B91" s="189"/>
      <c r="C91" s="23"/>
      <c r="D91" s="79"/>
      <c r="E91" s="23"/>
      <c r="F91" s="79"/>
      <c r="G91" s="23"/>
      <c r="H91" s="79"/>
      <c r="I91" s="23"/>
      <c r="J91" s="79"/>
      <c r="K91" s="23"/>
      <c r="L91" s="79"/>
      <c r="M91" s="23"/>
      <c r="N91" s="79"/>
      <c r="O91" s="23"/>
      <c r="P91" s="79"/>
      <c r="Q91" s="23"/>
      <c r="R91" s="79"/>
      <c r="S91" s="23"/>
      <c r="T91" s="79"/>
      <c r="U91" s="23">
        <f t="shared" si="1"/>
        <v>0</v>
      </c>
      <c r="V91" s="79">
        <f t="shared" si="1"/>
        <v>0</v>
      </c>
    </row>
    <row r="92" spans="1:22" s="76" customFormat="1" ht="25.5" x14ac:dyDescent="0.2">
      <c r="A92" s="186">
        <v>49</v>
      </c>
      <c r="B92" s="81" t="s">
        <v>231</v>
      </c>
      <c r="C92" s="23">
        <v>10</v>
      </c>
      <c r="D92" s="79">
        <v>1606693.2000000002</v>
      </c>
      <c r="E92" s="23"/>
      <c r="F92" s="79">
        <v>0</v>
      </c>
      <c r="G92" s="23"/>
      <c r="H92" s="79">
        <v>0</v>
      </c>
      <c r="I92" s="23"/>
      <c r="J92" s="79">
        <v>0</v>
      </c>
      <c r="K92" s="23"/>
      <c r="L92" s="79">
        <v>0</v>
      </c>
      <c r="M92" s="23"/>
      <c r="N92" s="79">
        <v>0</v>
      </c>
      <c r="O92" s="23"/>
      <c r="P92" s="79">
        <v>0</v>
      </c>
      <c r="Q92" s="23"/>
      <c r="R92" s="79">
        <v>0</v>
      </c>
      <c r="S92" s="23"/>
      <c r="T92" s="79">
        <v>0</v>
      </c>
      <c r="U92" s="23">
        <f t="shared" si="1"/>
        <v>10</v>
      </c>
      <c r="V92" s="79">
        <f t="shared" si="1"/>
        <v>1606693.2000000002</v>
      </c>
    </row>
    <row r="93" spans="1:22" s="76" customFormat="1" ht="25.5" hidden="1" x14ac:dyDescent="0.2">
      <c r="A93" s="186"/>
      <c r="B93" s="81" t="s">
        <v>104</v>
      </c>
      <c r="C93" s="23"/>
      <c r="D93" s="79">
        <v>0</v>
      </c>
      <c r="E93" s="23"/>
      <c r="F93" s="79">
        <v>0</v>
      </c>
      <c r="G93" s="23"/>
      <c r="H93" s="79">
        <v>0</v>
      </c>
      <c r="I93" s="23"/>
      <c r="J93" s="79">
        <v>0</v>
      </c>
      <c r="K93" s="23"/>
      <c r="L93" s="79">
        <v>0</v>
      </c>
      <c r="M93" s="23"/>
      <c r="N93" s="79">
        <v>0</v>
      </c>
      <c r="O93" s="23"/>
      <c r="P93" s="79">
        <v>0</v>
      </c>
      <c r="Q93" s="23"/>
      <c r="R93" s="79">
        <v>0</v>
      </c>
      <c r="S93" s="23"/>
      <c r="T93" s="79">
        <v>0</v>
      </c>
      <c r="U93" s="23">
        <f t="shared" si="1"/>
        <v>0</v>
      </c>
      <c r="V93" s="79">
        <f t="shared" si="1"/>
        <v>0</v>
      </c>
    </row>
    <row r="94" spans="1:22" s="76" customFormat="1" ht="25.5" hidden="1" x14ac:dyDescent="0.2">
      <c r="A94" s="82">
        <v>50</v>
      </c>
      <c r="B94" s="81" t="s">
        <v>232</v>
      </c>
      <c r="C94" s="23"/>
      <c r="D94" s="79">
        <v>0</v>
      </c>
      <c r="E94" s="23"/>
      <c r="F94" s="79">
        <v>0</v>
      </c>
      <c r="G94" s="23"/>
      <c r="H94" s="79">
        <v>0</v>
      </c>
      <c r="I94" s="23"/>
      <c r="J94" s="79">
        <v>0</v>
      </c>
      <c r="K94" s="23"/>
      <c r="L94" s="79">
        <v>0</v>
      </c>
      <c r="M94" s="23"/>
      <c r="N94" s="79">
        <v>0</v>
      </c>
      <c r="O94" s="23"/>
      <c r="P94" s="79">
        <v>0</v>
      </c>
      <c r="Q94" s="23"/>
      <c r="R94" s="79">
        <v>0</v>
      </c>
      <c r="S94" s="23"/>
      <c r="T94" s="79">
        <v>0</v>
      </c>
      <c r="U94" s="23">
        <f t="shared" si="1"/>
        <v>0</v>
      </c>
      <c r="V94" s="79">
        <f t="shared" si="1"/>
        <v>0</v>
      </c>
    </row>
    <row r="95" spans="1:22" s="76" customFormat="1" ht="14.25" x14ac:dyDescent="0.2">
      <c r="A95" s="189" t="s">
        <v>233</v>
      </c>
      <c r="B95" s="189"/>
      <c r="C95" s="23"/>
      <c r="D95" s="79"/>
      <c r="E95" s="23"/>
      <c r="F95" s="79"/>
      <c r="G95" s="23"/>
      <c r="H95" s="79"/>
      <c r="I95" s="23"/>
      <c r="J95" s="79"/>
      <c r="K95" s="23"/>
      <c r="L95" s="79"/>
      <c r="M95" s="23"/>
      <c r="N95" s="79"/>
      <c r="O95" s="23"/>
      <c r="P95" s="79"/>
      <c r="Q95" s="23"/>
      <c r="R95" s="79"/>
      <c r="S95" s="23"/>
      <c r="T95" s="79"/>
      <c r="U95" s="23">
        <f t="shared" si="1"/>
        <v>0</v>
      </c>
      <c r="V95" s="79">
        <f t="shared" si="1"/>
        <v>0</v>
      </c>
    </row>
    <row r="96" spans="1:22" s="76" customFormat="1" ht="108.75" customHeight="1" x14ac:dyDescent="0.2">
      <c r="A96" s="186">
        <v>51</v>
      </c>
      <c r="B96" s="81" t="s">
        <v>234</v>
      </c>
      <c r="C96" s="23"/>
      <c r="D96" s="79">
        <v>0</v>
      </c>
      <c r="E96" s="23"/>
      <c r="F96" s="79">
        <v>0</v>
      </c>
      <c r="G96" s="23"/>
      <c r="H96" s="79">
        <v>0</v>
      </c>
      <c r="I96" s="23">
        <v>20</v>
      </c>
      <c r="J96" s="79">
        <v>3020751.8</v>
      </c>
      <c r="K96" s="23"/>
      <c r="L96" s="79">
        <v>0</v>
      </c>
      <c r="M96" s="23"/>
      <c r="N96" s="79">
        <v>0</v>
      </c>
      <c r="O96" s="23">
        <v>5</v>
      </c>
      <c r="P96" s="79">
        <v>755187.95</v>
      </c>
      <c r="Q96" s="23"/>
      <c r="R96" s="79">
        <v>0</v>
      </c>
      <c r="S96" s="23">
        <v>3</v>
      </c>
      <c r="T96" s="79">
        <v>453112.77</v>
      </c>
      <c r="U96" s="23">
        <f t="shared" si="1"/>
        <v>28</v>
      </c>
      <c r="V96" s="79">
        <f t="shared" si="1"/>
        <v>4229052.5199999996</v>
      </c>
    </row>
    <row r="97" spans="1:22" s="76" customFormat="1" ht="51" hidden="1" x14ac:dyDescent="0.2">
      <c r="A97" s="186"/>
      <c r="B97" s="81" t="s">
        <v>235</v>
      </c>
      <c r="C97" s="23"/>
      <c r="D97" s="79">
        <v>0</v>
      </c>
      <c r="E97" s="23"/>
      <c r="F97" s="79">
        <v>0</v>
      </c>
      <c r="G97" s="23"/>
      <c r="H97" s="79">
        <v>0</v>
      </c>
      <c r="I97" s="23"/>
      <c r="J97" s="79">
        <v>0</v>
      </c>
      <c r="K97" s="23"/>
      <c r="L97" s="79">
        <v>0</v>
      </c>
      <c r="M97" s="23"/>
      <c r="N97" s="79">
        <v>0</v>
      </c>
      <c r="O97" s="23"/>
      <c r="P97" s="79">
        <v>0</v>
      </c>
      <c r="Q97" s="23"/>
      <c r="R97" s="79">
        <v>0</v>
      </c>
      <c r="S97" s="23"/>
      <c r="T97" s="79">
        <v>0</v>
      </c>
      <c r="U97" s="23">
        <f t="shared" si="1"/>
        <v>0</v>
      </c>
      <c r="V97" s="79">
        <f t="shared" si="1"/>
        <v>0</v>
      </c>
    </row>
    <row r="98" spans="1:22" s="76" customFormat="1" ht="89.25" hidden="1" x14ac:dyDescent="0.2">
      <c r="A98" s="186"/>
      <c r="B98" s="81" t="s">
        <v>236</v>
      </c>
      <c r="C98" s="23"/>
      <c r="D98" s="79">
        <v>0</v>
      </c>
      <c r="E98" s="23"/>
      <c r="F98" s="79">
        <v>0</v>
      </c>
      <c r="G98" s="23"/>
      <c r="H98" s="79">
        <v>0</v>
      </c>
      <c r="I98" s="23"/>
      <c r="J98" s="79">
        <v>0</v>
      </c>
      <c r="K98" s="23"/>
      <c r="L98" s="79">
        <v>0</v>
      </c>
      <c r="M98" s="23"/>
      <c r="N98" s="79">
        <v>0</v>
      </c>
      <c r="O98" s="23"/>
      <c r="P98" s="79">
        <v>0</v>
      </c>
      <c r="Q98" s="23"/>
      <c r="R98" s="79">
        <v>0</v>
      </c>
      <c r="S98" s="23"/>
      <c r="T98" s="79">
        <v>0</v>
      </c>
      <c r="U98" s="23">
        <f t="shared" si="1"/>
        <v>0</v>
      </c>
      <c r="V98" s="79">
        <f t="shared" si="1"/>
        <v>0</v>
      </c>
    </row>
    <row r="99" spans="1:22" s="76" customFormat="1" ht="63.75" hidden="1" x14ac:dyDescent="0.2">
      <c r="A99" s="186"/>
      <c r="B99" s="81" t="s">
        <v>237</v>
      </c>
      <c r="C99" s="23"/>
      <c r="D99" s="79">
        <v>0</v>
      </c>
      <c r="E99" s="23"/>
      <c r="F99" s="79">
        <v>0</v>
      </c>
      <c r="G99" s="23"/>
      <c r="H99" s="79">
        <v>0</v>
      </c>
      <c r="I99" s="23"/>
      <c r="J99" s="79">
        <v>0</v>
      </c>
      <c r="K99" s="23"/>
      <c r="L99" s="79">
        <v>0</v>
      </c>
      <c r="M99" s="23"/>
      <c r="N99" s="79">
        <v>0</v>
      </c>
      <c r="O99" s="23"/>
      <c r="P99" s="79">
        <v>0</v>
      </c>
      <c r="Q99" s="23"/>
      <c r="R99" s="79">
        <v>0</v>
      </c>
      <c r="S99" s="23"/>
      <c r="T99" s="79">
        <v>0</v>
      </c>
      <c r="U99" s="23">
        <f t="shared" si="1"/>
        <v>0</v>
      </c>
      <c r="V99" s="79">
        <f t="shared" si="1"/>
        <v>0</v>
      </c>
    </row>
    <row r="100" spans="1:22" s="76" customFormat="1" ht="89.25" hidden="1" x14ac:dyDescent="0.2">
      <c r="A100" s="82">
        <v>52</v>
      </c>
      <c r="B100" s="81" t="s">
        <v>234</v>
      </c>
      <c r="C100" s="23"/>
      <c r="D100" s="79">
        <v>0</v>
      </c>
      <c r="E100" s="23"/>
      <c r="F100" s="79">
        <v>0</v>
      </c>
      <c r="G100" s="23"/>
      <c r="H100" s="79">
        <v>0</v>
      </c>
      <c r="I100" s="23"/>
      <c r="J100" s="79">
        <v>0</v>
      </c>
      <c r="K100" s="23"/>
      <c r="L100" s="79">
        <v>0</v>
      </c>
      <c r="M100" s="23"/>
      <c r="N100" s="79">
        <v>0</v>
      </c>
      <c r="O100" s="23"/>
      <c r="P100" s="79">
        <v>0</v>
      </c>
      <c r="Q100" s="23"/>
      <c r="R100" s="79">
        <v>0</v>
      </c>
      <c r="S100" s="23"/>
      <c r="T100" s="79">
        <v>0</v>
      </c>
      <c r="U100" s="23">
        <f t="shared" si="1"/>
        <v>0</v>
      </c>
      <c r="V100" s="79">
        <f t="shared" si="1"/>
        <v>0</v>
      </c>
    </row>
    <row r="101" spans="1:22" s="76" customFormat="1" ht="14.25" hidden="1" x14ac:dyDescent="0.2">
      <c r="A101" s="82">
        <v>53</v>
      </c>
      <c r="B101" s="81" t="s">
        <v>238</v>
      </c>
      <c r="C101" s="23"/>
      <c r="D101" s="79">
        <v>0</v>
      </c>
      <c r="E101" s="23"/>
      <c r="F101" s="79">
        <v>0</v>
      </c>
      <c r="G101" s="23"/>
      <c r="H101" s="79">
        <v>0</v>
      </c>
      <c r="I101" s="23"/>
      <c r="J101" s="79">
        <v>0</v>
      </c>
      <c r="K101" s="23"/>
      <c r="L101" s="79">
        <v>0</v>
      </c>
      <c r="M101" s="23"/>
      <c r="N101" s="79">
        <v>0</v>
      </c>
      <c r="O101" s="23"/>
      <c r="P101" s="79">
        <v>0</v>
      </c>
      <c r="Q101" s="23"/>
      <c r="R101" s="79">
        <v>0</v>
      </c>
      <c r="S101" s="23"/>
      <c r="T101" s="79">
        <v>0</v>
      </c>
      <c r="U101" s="23">
        <f t="shared" si="1"/>
        <v>0</v>
      </c>
      <c r="V101" s="79">
        <f t="shared" si="1"/>
        <v>0</v>
      </c>
    </row>
    <row r="102" spans="1:22" s="76" customFormat="1" ht="76.5" hidden="1" x14ac:dyDescent="0.2">
      <c r="A102" s="82">
        <v>54</v>
      </c>
      <c r="B102" s="81" t="s">
        <v>239</v>
      </c>
      <c r="C102" s="23"/>
      <c r="D102" s="79">
        <v>0</v>
      </c>
      <c r="E102" s="23"/>
      <c r="F102" s="79">
        <v>0</v>
      </c>
      <c r="G102" s="23"/>
      <c r="H102" s="79">
        <v>0</v>
      </c>
      <c r="I102" s="23"/>
      <c r="J102" s="79">
        <v>0</v>
      </c>
      <c r="K102" s="23"/>
      <c r="L102" s="79">
        <v>0</v>
      </c>
      <c r="M102" s="23"/>
      <c r="N102" s="79">
        <v>0</v>
      </c>
      <c r="O102" s="23"/>
      <c r="P102" s="79">
        <v>0</v>
      </c>
      <c r="Q102" s="23"/>
      <c r="R102" s="79">
        <v>0</v>
      </c>
      <c r="S102" s="23"/>
      <c r="T102" s="79">
        <v>0</v>
      </c>
      <c r="U102" s="23">
        <f t="shared" si="1"/>
        <v>0</v>
      </c>
      <c r="V102" s="79">
        <f t="shared" si="1"/>
        <v>0</v>
      </c>
    </row>
    <row r="103" spans="1:22" s="76" customFormat="1" ht="76.5" hidden="1" x14ac:dyDescent="0.2">
      <c r="A103" s="82">
        <v>55</v>
      </c>
      <c r="B103" s="81" t="s">
        <v>240</v>
      </c>
      <c r="C103" s="23"/>
      <c r="D103" s="79">
        <v>0</v>
      </c>
      <c r="E103" s="23"/>
      <c r="F103" s="79">
        <v>0</v>
      </c>
      <c r="G103" s="23"/>
      <c r="H103" s="79">
        <v>0</v>
      </c>
      <c r="I103" s="23"/>
      <c r="J103" s="79">
        <v>0</v>
      </c>
      <c r="K103" s="23"/>
      <c r="L103" s="79">
        <v>0</v>
      </c>
      <c r="M103" s="23"/>
      <c r="N103" s="79">
        <v>0</v>
      </c>
      <c r="O103" s="23"/>
      <c r="P103" s="79">
        <v>0</v>
      </c>
      <c r="Q103" s="23"/>
      <c r="R103" s="79">
        <v>0</v>
      </c>
      <c r="S103" s="23"/>
      <c r="T103" s="79">
        <v>0</v>
      </c>
      <c r="U103" s="23">
        <f t="shared" si="1"/>
        <v>0</v>
      </c>
      <c r="V103" s="79">
        <f t="shared" si="1"/>
        <v>0</v>
      </c>
    </row>
    <row r="104" spans="1:22" s="76" customFormat="1" ht="14.25" x14ac:dyDescent="0.2">
      <c r="A104" s="189" t="s">
        <v>241</v>
      </c>
      <c r="B104" s="189"/>
      <c r="C104" s="23"/>
      <c r="D104" s="79"/>
      <c r="E104" s="23"/>
      <c r="F104" s="79"/>
      <c r="G104" s="23"/>
      <c r="H104" s="79"/>
      <c r="I104" s="23"/>
      <c r="J104" s="79"/>
      <c r="K104" s="23"/>
      <c r="L104" s="79"/>
      <c r="M104" s="23"/>
      <c r="N104" s="79"/>
      <c r="O104" s="23"/>
      <c r="P104" s="79"/>
      <c r="Q104" s="23"/>
      <c r="R104" s="79"/>
      <c r="S104" s="23"/>
      <c r="T104" s="79"/>
      <c r="U104" s="23">
        <f t="shared" si="1"/>
        <v>0</v>
      </c>
      <c r="V104" s="79">
        <f t="shared" si="1"/>
        <v>0</v>
      </c>
    </row>
    <row r="105" spans="1:22" s="76" customFormat="1" ht="76.5" x14ac:dyDescent="0.2">
      <c r="A105" s="186">
        <v>56</v>
      </c>
      <c r="B105" s="81" t="s">
        <v>242</v>
      </c>
      <c r="C105" s="23">
        <v>10</v>
      </c>
      <c r="D105" s="79">
        <v>1069124.5</v>
      </c>
      <c r="E105" s="23"/>
      <c r="F105" s="79">
        <v>0</v>
      </c>
      <c r="G105" s="23"/>
      <c r="H105" s="79">
        <v>0</v>
      </c>
      <c r="I105" s="23"/>
      <c r="J105" s="79">
        <v>0</v>
      </c>
      <c r="K105" s="23"/>
      <c r="L105" s="79">
        <v>0</v>
      </c>
      <c r="M105" s="23"/>
      <c r="N105" s="79">
        <v>0</v>
      </c>
      <c r="O105" s="23"/>
      <c r="P105" s="79">
        <v>0</v>
      </c>
      <c r="Q105" s="23"/>
      <c r="R105" s="79">
        <v>0</v>
      </c>
      <c r="S105" s="23"/>
      <c r="T105" s="79">
        <v>0</v>
      </c>
      <c r="U105" s="23">
        <f t="shared" si="1"/>
        <v>10</v>
      </c>
      <c r="V105" s="79">
        <f t="shared" si="1"/>
        <v>1069124.5</v>
      </c>
    </row>
    <row r="106" spans="1:22" s="76" customFormat="1" ht="25.5" hidden="1" x14ac:dyDescent="0.2">
      <c r="A106" s="186"/>
      <c r="B106" s="81" t="s">
        <v>243</v>
      </c>
      <c r="C106" s="23"/>
      <c r="D106" s="79">
        <v>0</v>
      </c>
      <c r="E106" s="23"/>
      <c r="F106" s="79">
        <v>0</v>
      </c>
      <c r="G106" s="23"/>
      <c r="H106" s="79">
        <v>0</v>
      </c>
      <c r="I106" s="23"/>
      <c r="J106" s="79">
        <v>0</v>
      </c>
      <c r="K106" s="23"/>
      <c r="L106" s="79">
        <v>0</v>
      </c>
      <c r="M106" s="23"/>
      <c r="N106" s="79">
        <v>0</v>
      </c>
      <c r="O106" s="23"/>
      <c r="P106" s="79">
        <v>0</v>
      </c>
      <c r="Q106" s="23"/>
      <c r="R106" s="79">
        <v>0</v>
      </c>
      <c r="S106" s="23"/>
      <c r="T106" s="79">
        <v>0</v>
      </c>
      <c r="U106" s="23">
        <f t="shared" si="1"/>
        <v>0</v>
      </c>
      <c r="V106" s="79">
        <f t="shared" si="1"/>
        <v>0</v>
      </c>
    </row>
    <row r="107" spans="1:22" s="76" customFormat="1" ht="25.5" hidden="1" x14ac:dyDescent="0.2">
      <c r="A107" s="186"/>
      <c r="B107" s="81" t="s">
        <v>244</v>
      </c>
      <c r="C107" s="23"/>
      <c r="D107" s="79">
        <v>0</v>
      </c>
      <c r="E107" s="23"/>
      <c r="F107" s="79">
        <v>0</v>
      </c>
      <c r="G107" s="23"/>
      <c r="H107" s="79">
        <v>0</v>
      </c>
      <c r="I107" s="23"/>
      <c r="J107" s="79">
        <v>0</v>
      </c>
      <c r="K107" s="23"/>
      <c r="L107" s="79">
        <v>0</v>
      </c>
      <c r="M107" s="23"/>
      <c r="N107" s="79">
        <v>0</v>
      </c>
      <c r="O107" s="23"/>
      <c r="P107" s="79">
        <v>0</v>
      </c>
      <c r="Q107" s="23"/>
      <c r="R107" s="79">
        <v>0</v>
      </c>
      <c r="S107" s="23"/>
      <c r="T107" s="79">
        <v>0</v>
      </c>
      <c r="U107" s="23">
        <f t="shared" si="1"/>
        <v>0</v>
      </c>
      <c r="V107" s="79">
        <f t="shared" si="1"/>
        <v>0</v>
      </c>
    </row>
    <row r="108" spans="1:22" s="76" customFormat="1" ht="38.25" hidden="1" x14ac:dyDescent="0.2">
      <c r="A108" s="82">
        <v>57</v>
      </c>
      <c r="B108" s="81" t="s">
        <v>245</v>
      </c>
      <c r="C108" s="23"/>
      <c r="D108" s="79">
        <v>0</v>
      </c>
      <c r="E108" s="23"/>
      <c r="F108" s="79">
        <v>0</v>
      </c>
      <c r="G108" s="23"/>
      <c r="H108" s="79">
        <v>0</v>
      </c>
      <c r="I108" s="23"/>
      <c r="J108" s="79">
        <v>0</v>
      </c>
      <c r="K108" s="23"/>
      <c r="L108" s="79">
        <v>0</v>
      </c>
      <c r="M108" s="23"/>
      <c r="N108" s="79">
        <v>0</v>
      </c>
      <c r="O108" s="23"/>
      <c r="P108" s="79">
        <v>0</v>
      </c>
      <c r="Q108" s="23"/>
      <c r="R108" s="79">
        <v>0</v>
      </c>
      <c r="S108" s="23"/>
      <c r="T108" s="79">
        <v>0</v>
      </c>
      <c r="U108" s="23">
        <f t="shared" si="1"/>
        <v>0</v>
      </c>
      <c r="V108" s="79">
        <f t="shared" si="1"/>
        <v>0</v>
      </c>
    </row>
    <row r="109" spans="1:22" s="76" customFormat="1" ht="14.25" hidden="1" x14ac:dyDescent="0.2">
      <c r="A109" s="189" t="s">
        <v>246</v>
      </c>
      <c r="B109" s="189"/>
      <c r="C109" s="23"/>
      <c r="D109" s="79"/>
      <c r="E109" s="23"/>
      <c r="F109" s="79"/>
      <c r="G109" s="23"/>
      <c r="H109" s="79"/>
      <c r="I109" s="23"/>
      <c r="J109" s="79"/>
      <c r="K109" s="23"/>
      <c r="L109" s="79"/>
      <c r="M109" s="23"/>
      <c r="N109" s="79"/>
      <c r="O109" s="23"/>
      <c r="P109" s="79"/>
      <c r="Q109" s="23"/>
      <c r="R109" s="79"/>
      <c r="S109" s="23"/>
      <c r="T109" s="79"/>
      <c r="U109" s="23">
        <f t="shared" si="1"/>
        <v>0</v>
      </c>
      <c r="V109" s="79">
        <f t="shared" si="1"/>
        <v>0</v>
      </c>
    </row>
    <row r="110" spans="1:22" s="76" customFormat="1" ht="38.25" hidden="1" x14ac:dyDescent="0.2">
      <c r="A110" s="186">
        <v>58</v>
      </c>
      <c r="B110" s="81" t="s">
        <v>247</v>
      </c>
      <c r="C110" s="23"/>
      <c r="D110" s="79">
        <v>0</v>
      </c>
      <c r="E110" s="23"/>
      <c r="F110" s="79">
        <v>0</v>
      </c>
      <c r="G110" s="23"/>
      <c r="H110" s="79">
        <v>0</v>
      </c>
      <c r="I110" s="23"/>
      <c r="J110" s="79">
        <v>0</v>
      </c>
      <c r="K110" s="23"/>
      <c r="L110" s="79">
        <v>0</v>
      </c>
      <c r="M110" s="23"/>
      <c r="N110" s="79">
        <v>0</v>
      </c>
      <c r="O110" s="23"/>
      <c r="P110" s="79">
        <v>0</v>
      </c>
      <c r="Q110" s="23"/>
      <c r="R110" s="79">
        <v>0</v>
      </c>
      <c r="S110" s="23"/>
      <c r="T110" s="79">
        <v>0</v>
      </c>
      <c r="U110" s="23">
        <f t="shared" si="1"/>
        <v>0</v>
      </c>
      <c r="V110" s="79">
        <f t="shared" si="1"/>
        <v>0</v>
      </c>
    </row>
    <row r="111" spans="1:22" s="76" customFormat="1" ht="51" hidden="1" x14ac:dyDescent="0.2">
      <c r="A111" s="186"/>
      <c r="B111" s="81" t="s">
        <v>248</v>
      </c>
      <c r="C111" s="23"/>
      <c r="D111" s="79">
        <v>0</v>
      </c>
      <c r="E111" s="23"/>
      <c r="F111" s="79">
        <v>0</v>
      </c>
      <c r="G111" s="23"/>
      <c r="H111" s="79">
        <v>0</v>
      </c>
      <c r="I111" s="23"/>
      <c r="J111" s="79">
        <v>0</v>
      </c>
      <c r="K111" s="23"/>
      <c r="L111" s="79">
        <v>0</v>
      </c>
      <c r="M111" s="23"/>
      <c r="N111" s="79">
        <v>0</v>
      </c>
      <c r="O111" s="23"/>
      <c r="P111" s="79">
        <v>0</v>
      </c>
      <c r="Q111" s="23"/>
      <c r="R111" s="79">
        <v>0</v>
      </c>
      <c r="S111" s="23"/>
      <c r="T111" s="79">
        <v>0</v>
      </c>
      <c r="U111" s="23">
        <f t="shared" si="1"/>
        <v>0</v>
      </c>
      <c r="V111" s="79">
        <f t="shared" si="1"/>
        <v>0</v>
      </c>
    </row>
    <row r="112" spans="1:22" s="76" customFormat="1" ht="89.25" hidden="1" x14ac:dyDescent="0.2">
      <c r="A112" s="186"/>
      <c r="B112" s="81" t="s">
        <v>105</v>
      </c>
      <c r="C112" s="23"/>
      <c r="D112" s="79">
        <v>0</v>
      </c>
      <c r="E112" s="23"/>
      <c r="F112" s="79">
        <v>0</v>
      </c>
      <c r="G112" s="23"/>
      <c r="H112" s="79">
        <v>0</v>
      </c>
      <c r="I112" s="23"/>
      <c r="J112" s="79">
        <v>0</v>
      </c>
      <c r="K112" s="23"/>
      <c r="L112" s="79">
        <v>0</v>
      </c>
      <c r="M112" s="23"/>
      <c r="N112" s="79">
        <v>0</v>
      </c>
      <c r="O112" s="23"/>
      <c r="P112" s="79">
        <v>0</v>
      </c>
      <c r="Q112" s="23"/>
      <c r="R112" s="79">
        <v>0</v>
      </c>
      <c r="S112" s="23"/>
      <c r="T112" s="79">
        <v>0</v>
      </c>
      <c r="U112" s="23">
        <f t="shared" si="1"/>
        <v>0</v>
      </c>
      <c r="V112" s="79">
        <f t="shared" si="1"/>
        <v>0</v>
      </c>
    </row>
    <row r="113" spans="1:22" s="76" customFormat="1" ht="89.25" hidden="1" x14ac:dyDescent="0.2">
      <c r="A113" s="186"/>
      <c r="B113" s="81" t="s">
        <v>105</v>
      </c>
      <c r="C113" s="23"/>
      <c r="D113" s="79">
        <v>0</v>
      </c>
      <c r="E113" s="23"/>
      <c r="F113" s="79">
        <v>0</v>
      </c>
      <c r="G113" s="23"/>
      <c r="H113" s="79">
        <v>0</v>
      </c>
      <c r="I113" s="23"/>
      <c r="J113" s="79">
        <v>0</v>
      </c>
      <c r="K113" s="23"/>
      <c r="L113" s="79">
        <v>0</v>
      </c>
      <c r="M113" s="23"/>
      <c r="N113" s="79">
        <v>0</v>
      </c>
      <c r="O113" s="23"/>
      <c r="P113" s="79">
        <v>0</v>
      </c>
      <c r="Q113" s="23"/>
      <c r="R113" s="79">
        <v>0</v>
      </c>
      <c r="S113" s="23"/>
      <c r="T113" s="79">
        <v>0</v>
      </c>
      <c r="U113" s="23">
        <f t="shared" si="1"/>
        <v>0</v>
      </c>
      <c r="V113" s="79">
        <f t="shared" si="1"/>
        <v>0</v>
      </c>
    </row>
    <row r="114" spans="1:22" s="76" customFormat="1" ht="14.25" x14ac:dyDescent="0.2">
      <c r="A114" s="189" t="s">
        <v>249</v>
      </c>
      <c r="B114" s="189"/>
      <c r="C114" s="23"/>
      <c r="D114" s="79"/>
      <c r="E114" s="23"/>
      <c r="F114" s="79"/>
      <c r="G114" s="23"/>
      <c r="H114" s="79"/>
      <c r="I114" s="23"/>
      <c r="J114" s="79"/>
      <c r="K114" s="23"/>
      <c r="L114" s="79"/>
      <c r="M114" s="23"/>
      <c r="N114" s="79"/>
      <c r="O114" s="23"/>
      <c r="P114" s="79"/>
      <c r="Q114" s="23"/>
      <c r="R114" s="79"/>
      <c r="S114" s="23"/>
      <c r="T114" s="79"/>
      <c r="U114" s="23">
        <f t="shared" si="1"/>
        <v>0</v>
      </c>
      <c r="V114" s="79">
        <f t="shared" si="1"/>
        <v>0</v>
      </c>
    </row>
    <row r="115" spans="1:22" s="76" customFormat="1" ht="76.5" x14ac:dyDescent="0.2">
      <c r="A115" s="82">
        <v>59</v>
      </c>
      <c r="B115" s="81" t="s">
        <v>250</v>
      </c>
      <c r="C115" s="23">
        <v>2</v>
      </c>
      <c r="D115" s="79">
        <v>416522.54</v>
      </c>
      <c r="E115" s="23"/>
      <c r="F115" s="79">
        <v>0</v>
      </c>
      <c r="G115" s="23"/>
      <c r="H115" s="79">
        <v>0</v>
      </c>
      <c r="I115" s="23"/>
      <c r="J115" s="79">
        <v>0</v>
      </c>
      <c r="K115" s="23"/>
      <c r="L115" s="79">
        <v>0</v>
      </c>
      <c r="M115" s="23"/>
      <c r="N115" s="79">
        <v>0</v>
      </c>
      <c r="O115" s="23"/>
      <c r="P115" s="79">
        <v>0</v>
      </c>
      <c r="Q115" s="23"/>
      <c r="R115" s="79">
        <v>0</v>
      </c>
      <c r="S115" s="23"/>
      <c r="T115" s="79">
        <v>0</v>
      </c>
      <c r="U115" s="23">
        <f t="shared" si="1"/>
        <v>2</v>
      </c>
      <c r="V115" s="79">
        <f t="shared" si="1"/>
        <v>416522.54</v>
      </c>
    </row>
    <row r="116" spans="1:22" s="76" customFormat="1" ht="14.25" x14ac:dyDescent="0.2">
      <c r="A116" s="82">
        <v>60</v>
      </c>
      <c r="B116" s="81" t="s">
        <v>251</v>
      </c>
      <c r="C116" s="23"/>
      <c r="D116" s="79">
        <v>0</v>
      </c>
      <c r="E116" s="23"/>
      <c r="F116" s="79">
        <v>0</v>
      </c>
      <c r="G116" s="23"/>
      <c r="H116" s="79">
        <v>0</v>
      </c>
      <c r="I116" s="23"/>
      <c r="J116" s="79">
        <v>0</v>
      </c>
      <c r="K116" s="23"/>
      <c r="L116" s="79">
        <v>0</v>
      </c>
      <c r="M116" s="23"/>
      <c r="N116" s="79">
        <v>0</v>
      </c>
      <c r="O116" s="23"/>
      <c r="P116" s="79">
        <v>0</v>
      </c>
      <c r="Q116" s="23"/>
      <c r="R116" s="79">
        <v>0</v>
      </c>
      <c r="S116" s="23"/>
      <c r="T116" s="79">
        <v>0</v>
      </c>
      <c r="U116" s="23">
        <f t="shared" si="1"/>
        <v>0</v>
      </c>
      <c r="V116" s="79">
        <f t="shared" si="1"/>
        <v>0</v>
      </c>
    </row>
    <row r="117" spans="1:22" s="86" customFormat="1" x14ac:dyDescent="0.25">
      <c r="A117" s="83"/>
      <c r="B117" s="84" t="s">
        <v>75</v>
      </c>
      <c r="C117" s="85">
        <f>SUM(C8:C116)</f>
        <v>804</v>
      </c>
      <c r="D117" s="93">
        <f>SUM(D8:D116)</f>
        <v>136542448.94</v>
      </c>
      <c r="E117" s="85">
        <f t="shared" ref="E117:V117" si="2">SUM(E8:E116)</f>
        <v>76</v>
      </c>
      <c r="F117" s="93">
        <f t="shared" si="2"/>
        <v>22889520.080000002</v>
      </c>
      <c r="G117" s="85">
        <f t="shared" si="2"/>
        <v>5</v>
      </c>
      <c r="H117" s="93">
        <f t="shared" si="2"/>
        <v>2861288.15</v>
      </c>
      <c r="I117" s="85">
        <f t="shared" si="2"/>
        <v>28</v>
      </c>
      <c r="J117" s="93">
        <f t="shared" si="2"/>
        <v>5081653.1399999997</v>
      </c>
      <c r="K117" s="85">
        <f t="shared" si="2"/>
        <v>140</v>
      </c>
      <c r="L117" s="93">
        <f t="shared" si="2"/>
        <v>18921344.139999997</v>
      </c>
      <c r="M117" s="85">
        <f t="shared" si="2"/>
        <v>460</v>
      </c>
      <c r="N117" s="93">
        <f t="shared" si="2"/>
        <v>87282378.299999982</v>
      </c>
      <c r="O117" s="85">
        <f t="shared" si="2"/>
        <v>315</v>
      </c>
      <c r="P117" s="93">
        <f t="shared" si="2"/>
        <v>56859169.70000001</v>
      </c>
      <c r="Q117" s="85">
        <f t="shared" si="2"/>
        <v>370</v>
      </c>
      <c r="R117" s="93">
        <f t="shared" si="2"/>
        <v>25465505.300000001</v>
      </c>
      <c r="S117" s="85">
        <f t="shared" si="2"/>
        <v>3</v>
      </c>
      <c r="T117" s="93">
        <f t="shared" si="2"/>
        <v>453112.77</v>
      </c>
      <c r="U117" s="85">
        <f t="shared" si="2"/>
        <v>2201</v>
      </c>
      <c r="V117" s="93">
        <f t="shared" si="2"/>
        <v>356356420.51999998</v>
      </c>
    </row>
    <row r="119" spans="1:22" x14ac:dyDescent="0.2">
      <c r="U119" s="94"/>
      <c r="V119" s="94"/>
    </row>
  </sheetData>
  <mergeCells count="45">
    <mergeCell ref="A110:A113"/>
    <mergeCell ref="A114:B114"/>
    <mergeCell ref="A95:B95"/>
    <mergeCell ref="A96:A99"/>
    <mergeCell ref="A104:B104"/>
    <mergeCell ref="A105:A107"/>
    <mergeCell ref="A109:B109"/>
    <mergeCell ref="A75:B75"/>
    <mergeCell ref="A70:A71"/>
    <mergeCell ref="A77:B77"/>
    <mergeCell ref="A91:B91"/>
    <mergeCell ref="A92:A93"/>
    <mergeCell ref="A43:B43"/>
    <mergeCell ref="A46:B46"/>
    <mergeCell ref="A55:B55"/>
    <mergeCell ref="A62:B62"/>
    <mergeCell ref="A69:B69"/>
    <mergeCell ref="Q5:R5"/>
    <mergeCell ref="S5:T5"/>
    <mergeCell ref="U5:V5"/>
    <mergeCell ref="A7:B7"/>
    <mergeCell ref="A8:A10"/>
    <mergeCell ref="G5:H5"/>
    <mergeCell ref="I5:J5"/>
    <mergeCell ref="K5:L5"/>
    <mergeCell ref="M5:N5"/>
    <mergeCell ref="O5:P5"/>
    <mergeCell ref="C5:D5"/>
    <mergeCell ref="E5:F5"/>
    <mergeCell ref="A3:I3"/>
    <mergeCell ref="A30:A37"/>
    <mergeCell ref="A47:A49"/>
    <mergeCell ref="A57:A60"/>
    <mergeCell ref="A63:A67"/>
    <mergeCell ref="A5:A6"/>
    <mergeCell ref="B5:B6"/>
    <mergeCell ref="A12:B12"/>
    <mergeCell ref="A13:A14"/>
    <mergeCell ref="A16:B16"/>
    <mergeCell ref="A17:A18"/>
    <mergeCell ref="A19:B19"/>
    <mergeCell ref="A22:B22"/>
    <mergeCell ref="A24:B24"/>
    <mergeCell ref="A26:B26"/>
    <mergeCell ref="A29:B29"/>
  </mergeCells>
  <pageMargins left="0.70866141732283472" right="0.70866141732283472" top="0.74803149606299213" bottom="0.74803149606299213" header="0.31496062992125984" footer="0.31496062992125984"/>
  <pageSetup paperSize="9" scale="34" fitToHeight="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workbookViewId="0">
      <pane xSplit="7" ySplit="6" topLeftCell="H70" activePane="bottomRight" state="frozen"/>
      <selection pane="topRight" activeCell="H1" sqref="H1"/>
      <selection pane="bottomLeft" activeCell="A7" sqref="A7"/>
      <selection pane="bottomRight" activeCell="G81" sqref="G81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8.42578125" style="45" customWidth="1"/>
    <col min="8" max="11" width="11.28515625" style="10" customWidth="1"/>
    <col min="12" max="12" width="14.5703125" style="9" customWidth="1"/>
    <col min="13" max="16" width="14.5703125" style="10" customWidth="1"/>
    <col min="17" max="17" width="14.5703125" style="9" customWidth="1"/>
    <col min="18" max="21" width="14.5703125" style="10" customWidth="1"/>
    <col min="22" max="16384" width="9.140625" style="1"/>
  </cols>
  <sheetData>
    <row r="1" spans="1:22" x14ac:dyDescent="0.2">
      <c r="K1" s="11"/>
      <c r="P1" s="11"/>
      <c r="U1" s="11" t="s">
        <v>79</v>
      </c>
    </row>
    <row r="3" spans="1:22" ht="15.75" x14ac:dyDescent="0.25">
      <c r="A3" s="1" t="s">
        <v>255</v>
      </c>
      <c r="B3" s="20"/>
      <c r="C3" s="39"/>
      <c r="D3" s="39"/>
      <c r="E3" s="39"/>
      <c r="F3" s="39"/>
      <c r="G3" s="3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59.25" customHeight="1" x14ac:dyDescent="0.2">
      <c r="A4" s="121"/>
      <c r="B4" s="193" t="s">
        <v>1</v>
      </c>
      <c r="C4" s="127" t="s">
        <v>113</v>
      </c>
      <c r="D4" s="128"/>
      <c r="E4" s="128"/>
      <c r="F4" s="129"/>
      <c r="G4" s="115" t="s">
        <v>78</v>
      </c>
      <c r="H4" s="175" t="s">
        <v>106</v>
      </c>
      <c r="I4" s="176"/>
      <c r="J4" s="176"/>
      <c r="K4" s="176"/>
      <c r="L4" s="113" t="s">
        <v>117</v>
      </c>
      <c r="M4" s="113"/>
      <c r="N4" s="113"/>
      <c r="O4" s="113"/>
      <c r="P4" s="113"/>
      <c r="Q4" s="172" t="s">
        <v>112</v>
      </c>
      <c r="R4" s="173"/>
      <c r="S4" s="173"/>
      <c r="T4" s="173"/>
      <c r="U4" s="174"/>
    </row>
    <row r="5" spans="1:22" s="2" customFormat="1" ht="32.25" customHeight="1" x14ac:dyDescent="0.2">
      <c r="A5" s="121"/>
      <c r="B5" s="193"/>
      <c r="C5" s="132" t="s">
        <v>109</v>
      </c>
      <c r="D5" s="133"/>
      <c r="E5" s="132" t="s">
        <v>131</v>
      </c>
      <c r="F5" s="133"/>
      <c r="G5" s="115"/>
      <c r="H5" s="192" t="s">
        <v>66</v>
      </c>
      <c r="I5" s="192" t="s">
        <v>67</v>
      </c>
      <c r="J5" s="192" t="s">
        <v>68</v>
      </c>
      <c r="K5" s="192" t="s">
        <v>69</v>
      </c>
      <c r="L5" s="118" t="s">
        <v>74</v>
      </c>
      <c r="M5" s="175" t="s">
        <v>65</v>
      </c>
      <c r="N5" s="176"/>
      <c r="O5" s="176"/>
      <c r="P5" s="177"/>
      <c r="Q5" s="178" t="s">
        <v>74</v>
      </c>
      <c r="R5" s="175" t="s">
        <v>65</v>
      </c>
      <c r="S5" s="176"/>
      <c r="T5" s="176"/>
      <c r="U5" s="177"/>
    </row>
    <row r="6" spans="1:22" s="6" customFormat="1" ht="27" customHeight="1" x14ac:dyDescent="0.2">
      <c r="A6" s="121"/>
      <c r="B6" s="193"/>
      <c r="C6" s="49" t="s">
        <v>107</v>
      </c>
      <c r="D6" s="49" t="s">
        <v>111</v>
      </c>
      <c r="E6" s="49" t="s">
        <v>107</v>
      </c>
      <c r="F6" s="49" t="s">
        <v>111</v>
      </c>
      <c r="G6" s="115"/>
      <c r="H6" s="192"/>
      <c r="I6" s="192"/>
      <c r="J6" s="192"/>
      <c r="K6" s="192"/>
      <c r="L6" s="120"/>
      <c r="M6" s="69" t="s">
        <v>66</v>
      </c>
      <c r="N6" s="69" t="s">
        <v>67</v>
      </c>
      <c r="O6" s="69" t="s">
        <v>68</v>
      </c>
      <c r="P6" s="69" t="s">
        <v>69</v>
      </c>
      <c r="Q6" s="179"/>
      <c r="R6" s="69" t="s">
        <v>66</v>
      </c>
      <c r="S6" s="69" t="s">
        <v>67</v>
      </c>
      <c r="T6" s="69" t="s">
        <v>68</v>
      </c>
      <c r="U6" s="69" t="s">
        <v>69</v>
      </c>
    </row>
    <row r="7" spans="1:22" x14ac:dyDescent="0.2">
      <c r="A7" s="27">
        <v>1</v>
      </c>
      <c r="B7" s="3" t="s">
        <v>2</v>
      </c>
      <c r="C7" s="37"/>
      <c r="D7" s="37"/>
      <c r="E7" s="37"/>
      <c r="F7" s="37"/>
      <c r="G7" s="43">
        <v>0</v>
      </c>
      <c r="H7" s="13">
        <v>0</v>
      </c>
      <c r="I7" s="13">
        <v>0</v>
      </c>
      <c r="J7" s="13">
        <f>C7+D7-H7-I7</f>
        <v>0</v>
      </c>
      <c r="K7" s="13">
        <f>G7-H7-I7-J7</f>
        <v>0</v>
      </c>
      <c r="L7" s="13">
        <f>ROUND(G7*$E$7,0)</f>
        <v>0</v>
      </c>
      <c r="M7" s="13">
        <f t="shared" ref="M7:M14" si="0">ROUND(H7*E7,0)</f>
        <v>0</v>
      </c>
      <c r="N7" s="13">
        <f t="shared" ref="N7:N14" si="1">ROUND(I7*E7,0)</f>
        <v>0</v>
      </c>
      <c r="O7" s="13">
        <f t="shared" ref="O7:O14" si="2">ROUND(J7*E7,0)</f>
        <v>0</v>
      </c>
      <c r="P7" s="13">
        <f t="shared" ref="P7" si="3">L7-M7-N7-O7</f>
        <v>0</v>
      </c>
      <c r="Q7" s="13">
        <f>R7+S7+T7+U7</f>
        <v>0</v>
      </c>
      <c r="R7" s="13">
        <f t="shared" ref="R7:R38" si="4">H7-M7</f>
        <v>0</v>
      </c>
      <c r="S7" s="13">
        <f t="shared" ref="S7:S38" si="5">I7-N7</f>
        <v>0</v>
      </c>
      <c r="T7" s="13">
        <f t="shared" ref="T7:T38" si="6">J7-O7</f>
        <v>0</v>
      </c>
      <c r="U7" s="13">
        <f t="shared" ref="U7:U38" si="7">K7-P7</f>
        <v>0</v>
      </c>
    </row>
    <row r="8" spans="1:22" x14ac:dyDescent="0.2">
      <c r="A8" s="27">
        <v>2</v>
      </c>
      <c r="B8" s="3" t="s">
        <v>3</v>
      </c>
      <c r="C8" s="37"/>
      <c r="D8" s="37"/>
      <c r="E8" s="37"/>
      <c r="F8" s="37"/>
      <c r="G8" s="43">
        <v>0</v>
      </c>
      <c r="H8" s="13">
        <v>0</v>
      </c>
      <c r="I8" s="13">
        <v>0</v>
      </c>
      <c r="J8" s="13">
        <f t="shared" ref="J8:J71" si="8">C8+D8-H8-I8</f>
        <v>0</v>
      </c>
      <c r="K8" s="13">
        <f t="shared" ref="K8:K71" si="9">G8-H8-I8-J8</f>
        <v>0</v>
      </c>
      <c r="L8" s="13">
        <f t="shared" ref="L8:L39" si="10">ROUND(G8*E8,0)</f>
        <v>0</v>
      </c>
      <c r="M8" s="13">
        <f t="shared" si="0"/>
        <v>0</v>
      </c>
      <c r="N8" s="13">
        <f t="shared" si="1"/>
        <v>0</v>
      </c>
      <c r="O8" s="13">
        <f t="shared" si="2"/>
        <v>0</v>
      </c>
      <c r="P8" s="13">
        <f t="shared" ref="P8:P71" si="11">L8-M8-N8-O8</f>
        <v>0</v>
      </c>
      <c r="Q8" s="13">
        <f t="shared" ref="Q8:Q71" si="12">R8+S8+T8+U8</f>
        <v>0</v>
      </c>
      <c r="R8" s="13">
        <f t="shared" si="4"/>
        <v>0</v>
      </c>
      <c r="S8" s="13">
        <f t="shared" si="5"/>
        <v>0</v>
      </c>
      <c r="T8" s="13">
        <f t="shared" si="6"/>
        <v>0</v>
      </c>
      <c r="U8" s="13">
        <f t="shared" si="7"/>
        <v>0</v>
      </c>
    </row>
    <row r="9" spans="1:22" x14ac:dyDescent="0.2">
      <c r="A9" s="27">
        <v>3</v>
      </c>
      <c r="B9" s="3" t="s">
        <v>4</v>
      </c>
      <c r="C9" s="37"/>
      <c r="D9" s="37"/>
      <c r="E9" s="37"/>
      <c r="F9" s="37"/>
      <c r="G9" s="43">
        <v>0</v>
      </c>
      <c r="H9" s="13">
        <v>0</v>
      </c>
      <c r="I9" s="13">
        <v>0</v>
      </c>
      <c r="J9" s="13">
        <f t="shared" si="8"/>
        <v>0</v>
      </c>
      <c r="K9" s="13">
        <f t="shared" si="9"/>
        <v>0</v>
      </c>
      <c r="L9" s="13">
        <f t="shared" si="10"/>
        <v>0</v>
      </c>
      <c r="M9" s="13">
        <f t="shared" si="0"/>
        <v>0</v>
      </c>
      <c r="N9" s="13">
        <f t="shared" si="1"/>
        <v>0</v>
      </c>
      <c r="O9" s="13">
        <f t="shared" si="2"/>
        <v>0</v>
      </c>
      <c r="P9" s="13">
        <f t="shared" si="11"/>
        <v>0</v>
      </c>
      <c r="Q9" s="13">
        <f t="shared" si="12"/>
        <v>0</v>
      </c>
      <c r="R9" s="13">
        <f t="shared" si="4"/>
        <v>0</v>
      </c>
      <c r="S9" s="13">
        <f t="shared" si="5"/>
        <v>0</v>
      </c>
      <c r="T9" s="13">
        <f t="shared" si="6"/>
        <v>0</v>
      </c>
      <c r="U9" s="13">
        <f t="shared" si="7"/>
        <v>0</v>
      </c>
    </row>
    <row r="10" spans="1:22" x14ac:dyDescent="0.2">
      <c r="A10" s="27">
        <v>4</v>
      </c>
      <c r="B10" s="3" t="s">
        <v>5</v>
      </c>
      <c r="C10" s="37"/>
      <c r="D10" s="37"/>
      <c r="E10" s="37"/>
      <c r="F10" s="37"/>
      <c r="G10" s="43">
        <v>0</v>
      </c>
      <c r="H10" s="13">
        <v>0</v>
      </c>
      <c r="I10" s="13">
        <v>0</v>
      </c>
      <c r="J10" s="13">
        <f t="shared" si="8"/>
        <v>0</v>
      </c>
      <c r="K10" s="13">
        <f t="shared" si="9"/>
        <v>0</v>
      </c>
      <c r="L10" s="13">
        <f t="shared" si="10"/>
        <v>0</v>
      </c>
      <c r="M10" s="13">
        <f t="shared" si="0"/>
        <v>0</v>
      </c>
      <c r="N10" s="13">
        <f t="shared" si="1"/>
        <v>0</v>
      </c>
      <c r="O10" s="13">
        <f t="shared" si="2"/>
        <v>0</v>
      </c>
      <c r="P10" s="13">
        <f t="shared" si="11"/>
        <v>0</v>
      </c>
      <c r="Q10" s="13">
        <f t="shared" si="12"/>
        <v>0</v>
      </c>
      <c r="R10" s="13">
        <f t="shared" si="4"/>
        <v>0</v>
      </c>
      <c r="S10" s="13">
        <f t="shared" si="5"/>
        <v>0</v>
      </c>
      <c r="T10" s="13">
        <f t="shared" si="6"/>
        <v>0</v>
      </c>
      <c r="U10" s="13">
        <f t="shared" si="7"/>
        <v>0</v>
      </c>
    </row>
    <row r="11" spans="1:22" x14ac:dyDescent="0.2">
      <c r="A11" s="27">
        <v>5</v>
      </c>
      <c r="B11" s="3" t="s">
        <v>6</v>
      </c>
      <c r="C11" s="37"/>
      <c r="D11" s="37"/>
      <c r="E11" s="37"/>
      <c r="F11" s="37"/>
      <c r="G11" s="43">
        <v>0</v>
      </c>
      <c r="H11" s="13">
        <v>0</v>
      </c>
      <c r="I11" s="13">
        <v>0</v>
      </c>
      <c r="J11" s="13">
        <f t="shared" si="8"/>
        <v>0</v>
      </c>
      <c r="K11" s="13">
        <f t="shared" si="9"/>
        <v>0</v>
      </c>
      <c r="L11" s="13">
        <f t="shared" si="10"/>
        <v>0</v>
      </c>
      <c r="M11" s="13">
        <f t="shared" si="0"/>
        <v>0</v>
      </c>
      <c r="N11" s="13">
        <f t="shared" si="1"/>
        <v>0</v>
      </c>
      <c r="O11" s="13">
        <f t="shared" si="2"/>
        <v>0</v>
      </c>
      <c r="P11" s="13">
        <f t="shared" si="11"/>
        <v>0</v>
      </c>
      <c r="Q11" s="13">
        <f t="shared" si="12"/>
        <v>0</v>
      </c>
      <c r="R11" s="13">
        <f t="shared" si="4"/>
        <v>0</v>
      </c>
      <c r="S11" s="13">
        <f t="shared" si="5"/>
        <v>0</v>
      </c>
      <c r="T11" s="13">
        <f t="shared" si="6"/>
        <v>0</v>
      </c>
      <c r="U11" s="13">
        <f t="shared" si="7"/>
        <v>0</v>
      </c>
    </row>
    <row r="12" spans="1:22" x14ac:dyDescent="0.2">
      <c r="A12" s="27">
        <v>6</v>
      </c>
      <c r="B12" s="3" t="s">
        <v>7</v>
      </c>
      <c r="C12" s="37"/>
      <c r="D12" s="37"/>
      <c r="E12" s="37"/>
      <c r="F12" s="37"/>
      <c r="G12" s="43">
        <v>0</v>
      </c>
      <c r="H12" s="13">
        <v>0</v>
      </c>
      <c r="I12" s="13">
        <v>0</v>
      </c>
      <c r="J12" s="13">
        <f t="shared" si="8"/>
        <v>0</v>
      </c>
      <c r="K12" s="13">
        <f t="shared" si="9"/>
        <v>0</v>
      </c>
      <c r="L12" s="13">
        <f t="shared" si="10"/>
        <v>0</v>
      </c>
      <c r="M12" s="13">
        <f t="shared" si="0"/>
        <v>0</v>
      </c>
      <c r="N12" s="13">
        <f t="shared" si="1"/>
        <v>0</v>
      </c>
      <c r="O12" s="13">
        <f t="shared" si="2"/>
        <v>0</v>
      </c>
      <c r="P12" s="13">
        <f t="shared" si="11"/>
        <v>0</v>
      </c>
      <c r="Q12" s="13">
        <f t="shared" si="12"/>
        <v>0</v>
      </c>
      <c r="R12" s="13">
        <f t="shared" si="4"/>
        <v>0</v>
      </c>
      <c r="S12" s="13">
        <f t="shared" si="5"/>
        <v>0</v>
      </c>
      <c r="T12" s="13">
        <f t="shared" si="6"/>
        <v>0</v>
      </c>
      <c r="U12" s="13">
        <f t="shared" si="7"/>
        <v>0</v>
      </c>
    </row>
    <row r="13" spans="1:22" x14ac:dyDescent="0.2">
      <c r="A13" s="27">
        <v>7</v>
      </c>
      <c r="B13" s="3" t="s">
        <v>8</v>
      </c>
      <c r="C13" s="37"/>
      <c r="D13" s="37"/>
      <c r="E13" s="37"/>
      <c r="F13" s="37"/>
      <c r="G13" s="43">
        <v>0</v>
      </c>
      <c r="H13" s="13">
        <v>0</v>
      </c>
      <c r="I13" s="13">
        <v>0</v>
      </c>
      <c r="J13" s="13">
        <f t="shared" si="8"/>
        <v>0</v>
      </c>
      <c r="K13" s="13">
        <f t="shared" si="9"/>
        <v>0</v>
      </c>
      <c r="L13" s="13">
        <f t="shared" si="10"/>
        <v>0</v>
      </c>
      <c r="M13" s="13">
        <f t="shared" si="0"/>
        <v>0</v>
      </c>
      <c r="N13" s="13">
        <f t="shared" si="1"/>
        <v>0</v>
      </c>
      <c r="O13" s="13">
        <f t="shared" si="2"/>
        <v>0</v>
      </c>
      <c r="P13" s="13">
        <f t="shared" si="11"/>
        <v>0</v>
      </c>
      <c r="Q13" s="13">
        <f t="shared" si="12"/>
        <v>0</v>
      </c>
      <c r="R13" s="13">
        <f t="shared" si="4"/>
        <v>0</v>
      </c>
      <c r="S13" s="13">
        <f t="shared" si="5"/>
        <v>0</v>
      </c>
      <c r="T13" s="13">
        <f t="shared" si="6"/>
        <v>0</v>
      </c>
      <c r="U13" s="13">
        <f t="shared" si="7"/>
        <v>0</v>
      </c>
    </row>
    <row r="14" spans="1:22" x14ac:dyDescent="0.2">
      <c r="A14" s="27">
        <v>8</v>
      </c>
      <c r="B14" s="3" t="s">
        <v>9</v>
      </c>
      <c r="C14" s="37"/>
      <c r="D14" s="37"/>
      <c r="E14" s="37"/>
      <c r="F14" s="37"/>
      <c r="G14" s="43">
        <v>0</v>
      </c>
      <c r="H14" s="13">
        <v>0</v>
      </c>
      <c r="I14" s="13">
        <v>0</v>
      </c>
      <c r="J14" s="13">
        <f t="shared" si="8"/>
        <v>0</v>
      </c>
      <c r="K14" s="13">
        <f t="shared" si="9"/>
        <v>0</v>
      </c>
      <c r="L14" s="13">
        <f t="shared" si="10"/>
        <v>0</v>
      </c>
      <c r="M14" s="13">
        <f t="shared" si="0"/>
        <v>0</v>
      </c>
      <c r="N14" s="13">
        <f t="shared" si="1"/>
        <v>0</v>
      </c>
      <c r="O14" s="13">
        <f t="shared" si="2"/>
        <v>0</v>
      </c>
      <c r="P14" s="13">
        <f t="shared" si="11"/>
        <v>0</v>
      </c>
      <c r="Q14" s="13">
        <f t="shared" si="12"/>
        <v>0</v>
      </c>
      <c r="R14" s="13">
        <f t="shared" si="4"/>
        <v>0</v>
      </c>
      <c r="S14" s="13">
        <f t="shared" si="5"/>
        <v>0</v>
      </c>
      <c r="T14" s="13">
        <f t="shared" si="6"/>
        <v>0</v>
      </c>
      <c r="U14" s="13">
        <f t="shared" si="7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ref="E15:E60" si="13">C15/(C15+D15)</f>
        <v>0.89731567720543204</v>
      </c>
      <c r="F15" s="37">
        <f t="shared" ref="F15:F60" si="14">1-E15</f>
        <v>0.10268432279456796</v>
      </c>
      <c r="G15" s="43">
        <v>865</v>
      </c>
      <c r="H15" s="13">
        <f t="shared" ref="H15" si="15">ROUND(G15/4,)</f>
        <v>216</v>
      </c>
      <c r="I15" s="13">
        <f t="shared" ref="I15" si="16">H15</f>
        <v>216</v>
      </c>
      <c r="J15" s="13">
        <f t="shared" ref="J15" si="17">H15</f>
        <v>216</v>
      </c>
      <c r="K15" s="13">
        <f t="shared" ref="K15" si="18">G15-H15-I15-J15</f>
        <v>217</v>
      </c>
      <c r="L15" s="13">
        <f t="shared" si="10"/>
        <v>776</v>
      </c>
      <c r="M15" s="27">
        <f t="shared" ref="M15" si="19">ROUND(L15/4,0)</f>
        <v>194</v>
      </c>
      <c r="N15" s="27">
        <f t="shared" ref="N15" si="20">M15</f>
        <v>194</v>
      </c>
      <c r="O15" s="27">
        <f t="shared" ref="O15" si="21">M15</f>
        <v>194</v>
      </c>
      <c r="P15" s="27">
        <f t="shared" si="11"/>
        <v>194</v>
      </c>
      <c r="Q15" s="13">
        <f t="shared" si="12"/>
        <v>89</v>
      </c>
      <c r="R15" s="13">
        <f t="shared" si="4"/>
        <v>22</v>
      </c>
      <c r="S15" s="13">
        <f t="shared" si="5"/>
        <v>22</v>
      </c>
      <c r="T15" s="13">
        <f t="shared" si="6"/>
        <v>22</v>
      </c>
      <c r="U15" s="13">
        <f t="shared" si="7"/>
        <v>23</v>
      </c>
      <c r="V15" s="10"/>
    </row>
    <row r="16" spans="1:22" ht="17.25" customHeight="1" x14ac:dyDescent="0.2">
      <c r="A16" s="27">
        <v>10</v>
      </c>
      <c r="B16" s="3" t="s">
        <v>54</v>
      </c>
      <c r="C16" s="66"/>
      <c r="D16" s="66"/>
      <c r="E16" s="37"/>
      <c r="F16" s="37"/>
      <c r="G16" s="43">
        <v>0</v>
      </c>
      <c r="H16" s="13">
        <v>0</v>
      </c>
      <c r="I16" s="13">
        <v>0</v>
      </c>
      <c r="J16" s="13">
        <f t="shared" si="8"/>
        <v>0</v>
      </c>
      <c r="K16" s="13">
        <f t="shared" si="9"/>
        <v>0</v>
      </c>
      <c r="L16" s="13">
        <f t="shared" si="10"/>
        <v>0</v>
      </c>
      <c r="M16" s="13">
        <f t="shared" ref="M16:M30" si="22">ROUND(H16*E16,0)</f>
        <v>0</v>
      </c>
      <c r="N16" s="13">
        <f t="shared" ref="N16:N30" si="23">ROUND(I16*E16,0)</f>
        <v>0</v>
      </c>
      <c r="O16" s="13">
        <f t="shared" ref="O16:O30" si="24">ROUND(J16*E16,0)</f>
        <v>0</v>
      </c>
      <c r="P16" s="13">
        <f t="shared" si="11"/>
        <v>0</v>
      </c>
      <c r="Q16" s="13">
        <f t="shared" si="12"/>
        <v>0</v>
      </c>
      <c r="R16" s="13">
        <f t="shared" si="4"/>
        <v>0</v>
      </c>
      <c r="S16" s="13">
        <f t="shared" si="5"/>
        <v>0</v>
      </c>
      <c r="T16" s="13">
        <f t="shared" si="6"/>
        <v>0</v>
      </c>
      <c r="U16" s="13">
        <f t="shared" si="7"/>
        <v>0</v>
      </c>
      <c r="V16" s="10"/>
    </row>
    <row r="17" spans="1:22" x14ac:dyDescent="0.2">
      <c r="A17" s="27">
        <v>11</v>
      </c>
      <c r="B17" s="3" t="s">
        <v>11</v>
      </c>
      <c r="C17" s="66"/>
      <c r="D17" s="66"/>
      <c r="E17" s="37"/>
      <c r="F17" s="37"/>
      <c r="G17" s="43">
        <v>0</v>
      </c>
      <c r="H17" s="13">
        <v>0</v>
      </c>
      <c r="I17" s="13">
        <v>0</v>
      </c>
      <c r="J17" s="13">
        <f t="shared" si="8"/>
        <v>0</v>
      </c>
      <c r="K17" s="13">
        <f t="shared" si="9"/>
        <v>0</v>
      </c>
      <c r="L17" s="13">
        <f t="shared" si="10"/>
        <v>0</v>
      </c>
      <c r="M17" s="13">
        <f t="shared" si="22"/>
        <v>0</v>
      </c>
      <c r="N17" s="13">
        <f t="shared" si="23"/>
        <v>0</v>
      </c>
      <c r="O17" s="13">
        <f t="shared" si="24"/>
        <v>0</v>
      </c>
      <c r="P17" s="13">
        <f t="shared" si="11"/>
        <v>0</v>
      </c>
      <c r="Q17" s="13">
        <f t="shared" si="12"/>
        <v>0</v>
      </c>
      <c r="R17" s="13">
        <f t="shared" si="4"/>
        <v>0</v>
      </c>
      <c r="S17" s="13">
        <f t="shared" si="5"/>
        <v>0</v>
      </c>
      <c r="T17" s="13">
        <f t="shared" si="6"/>
        <v>0</v>
      </c>
      <c r="U17" s="13">
        <f t="shared" si="7"/>
        <v>0</v>
      </c>
      <c r="V17" s="10"/>
    </row>
    <row r="18" spans="1:22" x14ac:dyDescent="0.2">
      <c r="A18" s="27">
        <v>12</v>
      </c>
      <c r="B18" s="3" t="s">
        <v>12</v>
      </c>
      <c r="C18" s="66"/>
      <c r="D18" s="66"/>
      <c r="E18" s="37"/>
      <c r="F18" s="37"/>
      <c r="G18" s="43">
        <v>0</v>
      </c>
      <c r="H18" s="13">
        <v>0</v>
      </c>
      <c r="I18" s="13">
        <v>0</v>
      </c>
      <c r="J18" s="13">
        <f t="shared" si="8"/>
        <v>0</v>
      </c>
      <c r="K18" s="13">
        <f t="shared" si="9"/>
        <v>0</v>
      </c>
      <c r="L18" s="13">
        <f t="shared" si="10"/>
        <v>0</v>
      </c>
      <c r="M18" s="13">
        <f t="shared" si="22"/>
        <v>0</v>
      </c>
      <c r="N18" s="13">
        <f t="shared" si="23"/>
        <v>0</v>
      </c>
      <c r="O18" s="13">
        <f t="shared" si="24"/>
        <v>0</v>
      </c>
      <c r="P18" s="13">
        <f t="shared" si="11"/>
        <v>0</v>
      </c>
      <c r="Q18" s="13">
        <f t="shared" si="12"/>
        <v>0</v>
      </c>
      <c r="R18" s="13">
        <f t="shared" si="4"/>
        <v>0</v>
      </c>
      <c r="S18" s="13">
        <f t="shared" si="5"/>
        <v>0</v>
      </c>
      <c r="T18" s="13">
        <f t="shared" si="6"/>
        <v>0</v>
      </c>
      <c r="U18" s="13">
        <f t="shared" si="7"/>
        <v>0</v>
      </c>
      <c r="V18" s="10"/>
    </row>
    <row r="19" spans="1:22" x14ac:dyDescent="0.2">
      <c r="A19" s="27">
        <v>13</v>
      </c>
      <c r="B19" s="3" t="s">
        <v>13</v>
      </c>
      <c r="C19" s="66"/>
      <c r="D19" s="66"/>
      <c r="E19" s="37"/>
      <c r="F19" s="37"/>
      <c r="G19" s="43">
        <v>0</v>
      </c>
      <c r="H19" s="13">
        <v>0</v>
      </c>
      <c r="I19" s="13">
        <v>0</v>
      </c>
      <c r="J19" s="13">
        <f t="shared" si="8"/>
        <v>0</v>
      </c>
      <c r="K19" s="13">
        <f t="shared" si="9"/>
        <v>0</v>
      </c>
      <c r="L19" s="13">
        <f t="shared" si="10"/>
        <v>0</v>
      </c>
      <c r="M19" s="13">
        <f t="shared" si="22"/>
        <v>0</v>
      </c>
      <c r="N19" s="13">
        <f t="shared" si="23"/>
        <v>0</v>
      </c>
      <c r="O19" s="13">
        <f t="shared" si="24"/>
        <v>0</v>
      </c>
      <c r="P19" s="13">
        <f t="shared" si="11"/>
        <v>0</v>
      </c>
      <c r="Q19" s="13">
        <f t="shared" si="12"/>
        <v>0</v>
      </c>
      <c r="R19" s="13">
        <f t="shared" si="4"/>
        <v>0</v>
      </c>
      <c r="S19" s="13">
        <f t="shared" si="5"/>
        <v>0</v>
      </c>
      <c r="T19" s="13">
        <f t="shared" si="6"/>
        <v>0</v>
      </c>
      <c r="U19" s="13">
        <f t="shared" si="7"/>
        <v>0</v>
      </c>
      <c r="V19" s="10"/>
    </row>
    <row r="20" spans="1:22" x14ac:dyDescent="0.2">
      <c r="A20" s="27">
        <v>14</v>
      </c>
      <c r="B20" s="3" t="s">
        <v>14</v>
      </c>
      <c r="C20" s="66"/>
      <c r="D20" s="66"/>
      <c r="E20" s="37"/>
      <c r="F20" s="37"/>
      <c r="G20" s="43">
        <v>0</v>
      </c>
      <c r="H20" s="13">
        <v>0</v>
      </c>
      <c r="I20" s="13">
        <v>0</v>
      </c>
      <c r="J20" s="13">
        <f t="shared" si="8"/>
        <v>0</v>
      </c>
      <c r="K20" s="13">
        <f t="shared" si="9"/>
        <v>0</v>
      </c>
      <c r="L20" s="13">
        <f t="shared" si="10"/>
        <v>0</v>
      </c>
      <c r="M20" s="13">
        <f t="shared" si="22"/>
        <v>0</v>
      </c>
      <c r="N20" s="13">
        <f t="shared" si="23"/>
        <v>0</v>
      </c>
      <c r="O20" s="13">
        <f t="shared" si="24"/>
        <v>0</v>
      </c>
      <c r="P20" s="13">
        <f t="shared" si="11"/>
        <v>0</v>
      </c>
      <c r="Q20" s="13">
        <f t="shared" si="12"/>
        <v>0</v>
      </c>
      <c r="R20" s="13">
        <f t="shared" si="4"/>
        <v>0</v>
      </c>
      <c r="S20" s="13">
        <f t="shared" si="5"/>
        <v>0</v>
      </c>
      <c r="T20" s="13">
        <f t="shared" si="6"/>
        <v>0</v>
      </c>
      <c r="U20" s="13">
        <f t="shared" si="7"/>
        <v>0</v>
      </c>
      <c r="V20" s="10"/>
    </row>
    <row r="21" spans="1:22" x14ac:dyDescent="0.2">
      <c r="A21" s="27">
        <v>15</v>
      </c>
      <c r="B21" s="3" t="s">
        <v>15</v>
      </c>
      <c r="C21" s="66"/>
      <c r="D21" s="66"/>
      <c r="E21" s="37"/>
      <c r="F21" s="37"/>
      <c r="G21" s="43">
        <v>0</v>
      </c>
      <c r="H21" s="13">
        <v>0</v>
      </c>
      <c r="I21" s="13">
        <v>0</v>
      </c>
      <c r="J21" s="13">
        <f t="shared" si="8"/>
        <v>0</v>
      </c>
      <c r="K21" s="13">
        <f t="shared" si="9"/>
        <v>0</v>
      </c>
      <c r="L21" s="13">
        <f t="shared" si="10"/>
        <v>0</v>
      </c>
      <c r="M21" s="13">
        <f t="shared" si="22"/>
        <v>0</v>
      </c>
      <c r="N21" s="13">
        <f t="shared" si="23"/>
        <v>0</v>
      </c>
      <c r="O21" s="13">
        <f t="shared" si="24"/>
        <v>0</v>
      </c>
      <c r="P21" s="13">
        <f t="shared" si="11"/>
        <v>0</v>
      </c>
      <c r="Q21" s="13">
        <f t="shared" si="12"/>
        <v>0</v>
      </c>
      <c r="R21" s="13">
        <f t="shared" si="4"/>
        <v>0</v>
      </c>
      <c r="S21" s="13">
        <f t="shared" si="5"/>
        <v>0</v>
      </c>
      <c r="T21" s="13">
        <f t="shared" si="6"/>
        <v>0</v>
      </c>
      <c r="U21" s="13">
        <f t="shared" si="7"/>
        <v>0</v>
      </c>
      <c r="V21" s="10"/>
    </row>
    <row r="22" spans="1:22" x14ac:dyDescent="0.2">
      <c r="A22" s="27">
        <v>16</v>
      </c>
      <c r="B22" s="3" t="s">
        <v>16</v>
      </c>
      <c r="C22" s="66"/>
      <c r="D22" s="66"/>
      <c r="E22" s="37"/>
      <c r="F22" s="37"/>
      <c r="G22" s="43">
        <v>0</v>
      </c>
      <c r="H22" s="13">
        <v>0</v>
      </c>
      <c r="I22" s="13">
        <v>0</v>
      </c>
      <c r="J22" s="13">
        <f t="shared" si="8"/>
        <v>0</v>
      </c>
      <c r="K22" s="13">
        <f t="shared" si="9"/>
        <v>0</v>
      </c>
      <c r="L22" s="13">
        <f t="shared" si="10"/>
        <v>0</v>
      </c>
      <c r="M22" s="13">
        <f t="shared" si="22"/>
        <v>0</v>
      </c>
      <c r="N22" s="13">
        <f t="shared" si="23"/>
        <v>0</v>
      </c>
      <c r="O22" s="13">
        <f t="shared" si="24"/>
        <v>0</v>
      </c>
      <c r="P22" s="13">
        <f t="shared" si="11"/>
        <v>0</v>
      </c>
      <c r="Q22" s="13">
        <f t="shared" si="12"/>
        <v>0</v>
      </c>
      <c r="R22" s="13">
        <f t="shared" si="4"/>
        <v>0</v>
      </c>
      <c r="S22" s="13">
        <f t="shared" si="5"/>
        <v>0</v>
      </c>
      <c r="T22" s="13">
        <f t="shared" si="6"/>
        <v>0</v>
      </c>
      <c r="U22" s="13">
        <f t="shared" si="7"/>
        <v>0</v>
      </c>
      <c r="V22" s="10"/>
    </row>
    <row r="23" spans="1:22" x14ac:dyDescent="0.2">
      <c r="A23" s="27">
        <v>17</v>
      </c>
      <c r="B23" s="3" t="s">
        <v>17</v>
      </c>
      <c r="C23" s="66"/>
      <c r="D23" s="66"/>
      <c r="E23" s="37"/>
      <c r="F23" s="37"/>
      <c r="G23" s="43">
        <v>0</v>
      </c>
      <c r="H23" s="13">
        <v>0</v>
      </c>
      <c r="I23" s="13">
        <v>0</v>
      </c>
      <c r="J23" s="13">
        <f t="shared" si="8"/>
        <v>0</v>
      </c>
      <c r="K23" s="13">
        <f t="shared" si="9"/>
        <v>0</v>
      </c>
      <c r="L23" s="13">
        <f t="shared" si="10"/>
        <v>0</v>
      </c>
      <c r="M23" s="13">
        <f t="shared" si="22"/>
        <v>0</v>
      </c>
      <c r="N23" s="13">
        <f t="shared" si="23"/>
        <v>0</v>
      </c>
      <c r="O23" s="13">
        <f t="shared" si="24"/>
        <v>0</v>
      </c>
      <c r="P23" s="13">
        <f t="shared" si="11"/>
        <v>0</v>
      </c>
      <c r="Q23" s="13">
        <f t="shared" si="12"/>
        <v>0</v>
      </c>
      <c r="R23" s="13">
        <f t="shared" si="4"/>
        <v>0</v>
      </c>
      <c r="S23" s="13">
        <f t="shared" si="5"/>
        <v>0</v>
      </c>
      <c r="T23" s="13">
        <f t="shared" si="6"/>
        <v>0</v>
      </c>
      <c r="U23" s="13">
        <f t="shared" si="7"/>
        <v>0</v>
      </c>
      <c r="V23" s="10"/>
    </row>
    <row r="24" spans="1:22" x14ac:dyDescent="0.2">
      <c r="A24" s="27">
        <v>18</v>
      </c>
      <c r="B24" s="3" t="s">
        <v>18</v>
      </c>
      <c r="C24" s="66"/>
      <c r="D24" s="66"/>
      <c r="E24" s="37"/>
      <c r="F24" s="37"/>
      <c r="G24" s="43">
        <v>0</v>
      </c>
      <c r="H24" s="13">
        <v>0</v>
      </c>
      <c r="I24" s="13">
        <v>0</v>
      </c>
      <c r="J24" s="13">
        <f t="shared" si="8"/>
        <v>0</v>
      </c>
      <c r="K24" s="13">
        <f t="shared" si="9"/>
        <v>0</v>
      </c>
      <c r="L24" s="13">
        <f t="shared" si="10"/>
        <v>0</v>
      </c>
      <c r="M24" s="13">
        <f t="shared" si="22"/>
        <v>0</v>
      </c>
      <c r="N24" s="13">
        <f t="shared" si="23"/>
        <v>0</v>
      </c>
      <c r="O24" s="13">
        <f t="shared" si="24"/>
        <v>0</v>
      </c>
      <c r="P24" s="13">
        <f t="shared" si="11"/>
        <v>0</v>
      </c>
      <c r="Q24" s="13">
        <f t="shared" si="12"/>
        <v>0</v>
      </c>
      <c r="R24" s="13">
        <f t="shared" si="4"/>
        <v>0</v>
      </c>
      <c r="S24" s="13">
        <f t="shared" si="5"/>
        <v>0</v>
      </c>
      <c r="T24" s="13">
        <f t="shared" si="6"/>
        <v>0</v>
      </c>
      <c r="U24" s="13">
        <f t="shared" si="7"/>
        <v>0</v>
      </c>
      <c r="V24" s="10"/>
    </row>
    <row r="25" spans="1:22" x14ac:dyDescent="0.2">
      <c r="A25" s="27">
        <v>19</v>
      </c>
      <c r="B25" s="3" t="s">
        <v>19</v>
      </c>
      <c r="C25" s="66"/>
      <c r="D25" s="66"/>
      <c r="E25" s="37"/>
      <c r="F25" s="37"/>
      <c r="G25" s="43">
        <v>0</v>
      </c>
      <c r="H25" s="13">
        <v>0</v>
      </c>
      <c r="I25" s="13">
        <v>0</v>
      </c>
      <c r="J25" s="13">
        <f t="shared" si="8"/>
        <v>0</v>
      </c>
      <c r="K25" s="13">
        <f t="shared" si="9"/>
        <v>0</v>
      </c>
      <c r="L25" s="13">
        <f t="shared" si="10"/>
        <v>0</v>
      </c>
      <c r="M25" s="13">
        <f t="shared" si="22"/>
        <v>0</v>
      </c>
      <c r="N25" s="13">
        <f t="shared" si="23"/>
        <v>0</v>
      </c>
      <c r="O25" s="13">
        <f t="shared" si="24"/>
        <v>0</v>
      </c>
      <c r="P25" s="13">
        <f t="shared" si="11"/>
        <v>0</v>
      </c>
      <c r="Q25" s="13">
        <f t="shared" si="12"/>
        <v>0</v>
      </c>
      <c r="R25" s="13">
        <f t="shared" si="4"/>
        <v>0</v>
      </c>
      <c r="S25" s="13">
        <f t="shared" si="5"/>
        <v>0</v>
      </c>
      <c r="T25" s="13">
        <f t="shared" si="6"/>
        <v>0</v>
      </c>
      <c r="U25" s="13">
        <f t="shared" si="7"/>
        <v>0</v>
      </c>
      <c r="V25" s="10"/>
    </row>
    <row r="26" spans="1:22" x14ac:dyDescent="0.2">
      <c r="A26" s="27">
        <v>20</v>
      </c>
      <c r="B26" s="3" t="s">
        <v>20</v>
      </c>
      <c r="C26" s="66"/>
      <c r="D26" s="66"/>
      <c r="E26" s="37"/>
      <c r="F26" s="37"/>
      <c r="G26" s="43">
        <v>0</v>
      </c>
      <c r="H26" s="13">
        <v>0</v>
      </c>
      <c r="I26" s="13">
        <v>0</v>
      </c>
      <c r="J26" s="13">
        <f t="shared" si="8"/>
        <v>0</v>
      </c>
      <c r="K26" s="13">
        <f t="shared" si="9"/>
        <v>0</v>
      </c>
      <c r="L26" s="13">
        <f t="shared" si="10"/>
        <v>0</v>
      </c>
      <c r="M26" s="13">
        <f t="shared" si="22"/>
        <v>0</v>
      </c>
      <c r="N26" s="13">
        <f t="shared" si="23"/>
        <v>0</v>
      </c>
      <c r="O26" s="13">
        <f t="shared" si="24"/>
        <v>0</v>
      </c>
      <c r="P26" s="13">
        <f t="shared" si="11"/>
        <v>0</v>
      </c>
      <c r="Q26" s="13">
        <f t="shared" si="12"/>
        <v>0</v>
      </c>
      <c r="R26" s="13">
        <f t="shared" si="4"/>
        <v>0</v>
      </c>
      <c r="S26" s="13">
        <f t="shared" si="5"/>
        <v>0</v>
      </c>
      <c r="T26" s="13">
        <f t="shared" si="6"/>
        <v>0</v>
      </c>
      <c r="U26" s="13">
        <f t="shared" si="7"/>
        <v>0</v>
      </c>
      <c r="V26" s="10"/>
    </row>
    <row r="27" spans="1:22" x14ac:dyDescent="0.2">
      <c r="A27" s="27">
        <v>21</v>
      </c>
      <c r="B27" s="3" t="s">
        <v>21</v>
      </c>
      <c r="C27" s="66"/>
      <c r="D27" s="66"/>
      <c r="E27" s="37"/>
      <c r="F27" s="37"/>
      <c r="G27" s="43">
        <v>0</v>
      </c>
      <c r="H27" s="13">
        <v>0</v>
      </c>
      <c r="I27" s="13">
        <v>0</v>
      </c>
      <c r="J27" s="13">
        <f t="shared" si="8"/>
        <v>0</v>
      </c>
      <c r="K27" s="13">
        <f t="shared" si="9"/>
        <v>0</v>
      </c>
      <c r="L27" s="13">
        <f t="shared" si="10"/>
        <v>0</v>
      </c>
      <c r="M27" s="13">
        <f t="shared" si="22"/>
        <v>0</v>
      </c>
      <c r="N27" s="13">
        <f t="shared" si="23"/>
        <v>0</v>
      </c>
      <c r="O27" s="13">
        <f t="shared" si="24"/>
        <v>0</v>
      </c>
      <c r="P27" s="13">
        <f t="shared" si="11"/>
        <v>0</v>
      </c>
      <c r="Q27" s="13">
        <f t="shared" si="12"/>
        <v>0</v>
      </c>
      <c r="R27" s="13">
        <f t="shared" si="4"/>
        <v>0</v>
      </c>
      <c r="S27" s="13">
        <f t="shared" si="5"/>
        <v>0</v>
      </c>
      <c r="T27" s="13">
        <f t="shared" si="6"/>
        <v>0</v>
      </c>
      <c r="U27" s="13">
        <f t="shared" si="7"/>
        <v>0</v>
      </c>
      <c r="V27" s="10"/>
    </row>
    <row r="28" spans="1:22" x14ac:dyDescent="0.2">
      <c r="A28" s="27">
        <v>22</v>
      </c>
      <c r="B28" s="3" t="s">
        <v>22</v>
      </c>
      <c r="C28" s="66"/>
      <c r="D28" s="66"/>
      <c r="E28" s="37"/>
      <c r="F28" s="37"/>
      <c r="G28" s="43">
        <v>0</v>
      </c>
      <c r="H28" s="13">
        <v>0</v>
      </c>
      <c r="I28" s="13">
        <v>0</v>
      </c>
      <c r="J28" s="13">
        <f t="shared" si="8"/>
        <v>0</v>
      </c>
      <c r="K28" s="13">
        <f t="shared" si="9"/>
        <v>0</v>
      </c>
      <c r="L28" s="13">
        <f t="shared" si="10"/>
        <v>0</v>
      </c>
      <c r="M28" s="13">
        <f t="shared" si="22"/>
        <v>0</v>
      </c>
      <c r="N28" s="13">
        <f t="shared" si="23"/>
        <v>0</v>
      </c>
      <c r="O28" s="13">
        <f t="shared" si="24"/>
        <v>0</v>
      </c>
      <c r="P28" s="13">
        <f t="shared" si="11"/>
        <v>0</v>
      </c>
      <c r="Q28" s="13">
        <f t="shared" si="12"/>
        <v>0</v>
      </c>
      <c r="R28" s="13">
        <f t="shared" si="4"/>
        <v>0</v>
      </c>
      <c r="S28" s="13">
        <f t="shared" si="5"/>
        <v>0</v>
      </c>
      <c r="T28" s="13">
        <f t="shared" si="6"/>
        <v>0</v>
      </c>
      <c r="U28" s="13">
        <f t="shared" si="7"/>
        <v>0</v>
      </c>
      <c r="V28" s="10"/>
    </row>
    <row r="29" spans="1:22" x14ac:dyDescent="0.2">
      <c r="A29" s="27">
        <v>23</v>
      </c>
      <c r="B29" s="3" t="s">
        <v>23</v>
      </c>
      <c r="C29" s="66"/>
      <c r="D29" s="66"/>
      <c r="E29" s="37"/>
      <c r="F29" s="37"/>
      <c r="G29" s="43">
        <v>0</v>
      </c>
      <c r="H29" s="13">
        <v>0</v>
      </c>
      <c r="I29" s="13">
        <v>0</v>
      </c>
      <c r="J29" s="13">
        <f t="shared" si="8"/>
        <v>0</v>
      </c>
      <c r="K29" s="13">
        <f t="shared" si="9"/>
        <v>0</v>
      </c>
      <c r="L29" s="13">
        <f t="shared" si="10"/>
        <v>0</v>
      </c>
      <c r="M29" s="13">
        <f t="shared" si="22"/>
        <v>0</v>
      </c>
      <c r="N29" s="13">
        <f t="shared" si="23"/>
        <v>0</v>
      </c>
      <c r="O29" s="13">
        <f t="shared" si="24"/>
        <v>0</v>
      </c>
      <c r="P29" s="13">
        <f t="shared" si="11"/>
        <v>0</v>
      </c>
      <c r="Q29" s="13">
        <f t="shared" si="12"/>
        <v>0</v>
      </c>
      <c r="R29" s="13">
        <f t="shared" si="4"/>
        <v>0</v>
      </c>
      <c r="S29" s="13">
        <f t="shared" si="5"/>
        <v>0</v>
      </c>
      <c r="T29" s="13">
        <f t="shared" si="6"/>
        <v>0</v>
      </c>
      <c r="U29" s="13">
        <f t="shared" si="7"/>
        <v>0</v>
      </c>
      <c r="V29" s="10"/>
    </row>
    <row r="30" spans="1:22" x14ac:dyDescent="0.2">
      <c r="A30" s="27">
        <v>24</v>
      </c>
      <c r="B30" s="3" t="s">
        <v>24</v>
      </c>
      <c r="C30" s="66"/>
      <c r="D30" s="66"/>
      <c r="E30" s="37"/>
      <c r="F30" s="37"/>
      <c r="G30" s="43">
        <v>0</v>
      </c>
      <c r="H30" s="13">
        <v>0</v>
      </c>
      <c r="I30" s="13">
        <v>0</v>
      </c>
      <c r="J30" s="13">
        <f t="shared" si="8"/>
        <v>0</v>
      </c>
      <c r="K30" s="13">
        <f t="shared" si="9"/>
        <v>0</v>
      </c>
      <c r="L30" s="13">
        <f t="shared" si="10"/>
        <v>0</v>
      </c>
      <c r="M30" s="13">
        <f t="shared" si="22"/>
        <v>0</v>
      </c>
      <c r="N30" s="13">
        <f t="shared" si="23"/>
        <v>0</v>
      </c>
      <c r="O30" s="13">
        <f t="shared" si="24"/>
        <v>0</v>
      </c>
      <c r="P30" s="13">
        <f t="shared" si="11"/>
        <v>0</v>
      </c>
      <c r="Q30" s="13">
        <f t="shared" si="12"/>
        <v>0</v>
      </c>
      <c r="R30" s="13">
        <f t="shared" si="4"/>
        <v>0</v>
      </c>
      <c r="S30" s="13">
        <f t="shared" si="5"/>
        <v>0</v>
      </c>
      <c r="T30" s="13">
        <f t="shared" si="6"/>
        <v>0</v>
      </c>
      <c r="U30" s="13">
        <f t="shared" si="7"/>
        <v>0</v>
      </c>
      <c r="V30" s="10"/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ref="E31" si="25">C31/(C31+D31)</f>
        <v>0.53672975122006972</v>
      </c>
      <c r="F31" s="37">
        <f t="shared" ref="F31" si="26">1-E31</f>
        <v>0.46327024877993028</v>
      </c>
      <c r="G31" s="43">
        <v>130</v>
      </c>
      <c r="H31" s="13">
        <f t="shared" ref="H31" si="27">ROUND(G31/4,)</f>
        <v>33</v>
      </c>
      <c r="I31" s="13">
        <f t="shared" ref="I31" si="28">H31</f>
        <v>33</v>
      </c>
      <c r="J31" s="13">
        <f t="shared" ref="J31" si="29">H31</f>
        <v>33</v>
      </c>
      <c r="K31" s="13">
        <f t="shared" ref="K31" si="30">G31-H31-I31-J31</f>
        <v>31</v>
      </c>
      <c r="L31" s="13">
        <f t="shared" si="10"/>
        <v>70</v>
      </c>
      <c r="M31" s="27">
        <f t="shared" ref="M31:M33" si="31">ROUND(L31/4,0)</f>
        <v>18</v>
      </c>
      <c r="N31" s="27">
        <f t="shared" ref="N31:N33" si="32">M31</f>
        <v>18</v>
      </c>
      <c r="O31" s="27">
        <f t="shared" ref="O31:O33" si="33">M31</f>
        <v>18</v>
      </c>
      <c r="P31" s="27">
        <f t="shared" si="11"/>
        <v>16</v>
      </c>
      <c r="Q31" s="13">
        <f t="shared" si="12"/>
        <v>60</v>
      </c>
      <c r="R31" s="13">
        <f t="shared" si="4"/>
        <v>15</v>
      </c>
      <c r="S31" s="13">
        <f t="shared" si="5"/>
        <v>15</v>
      </c>
      <c r="T31" s="13">
        <f t="shared" si="6"/>
        <v>15</v>
      </c>
      <c r="U31" s="13">
        <f t="shared" si="7"/>
        <v>15</v>
      </c>
      <c r="V31" s="10"/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13"/>
        <v>0.54520715889820803</v>
      </c>
      <c r="F32" s="37">
        <f t="shared" si="14"/>
        <v>0.45479284110179197</v>
      </c>
      <c r="G32" s="43">
        <v>260</v>
      </c>
      <c r="H32" s="13">
        <f t="shared" ref="H32:H33" si="34">ROUND(G32/4,)</f>
        <v>65</v>
      </c>
      <c r="I32" s="13">
        <f t="shared" ref="I32:I33" si="35">H32</f>
        <v>65</v>
      </c>
      <c r="J32" s="13">
        <f t="shared" ref="J32:J33" si="36">H32</f>
        <v>65</v>
      </c>
      <c r="K32" s="13">
        <f t="shared" ref="K32:K33" si="37">G32-H32-I32-J32</f>
        <v>65</v>
      </c>
      <c r="L32" s="13">
        <f t="shared" si="10"/>
        <v>142</v>
      </c>
      <c r="M32" s="27">
        <f t="shared" si="31"/>
        <v>36</v>
      </c>
      <c r="N32" s="27">
        <f t="shared" si="32"/>
        <v>36</v>
      </c>
      <c r="O32" s="27">
        <f t="shared" si="33"/>
        <v>36</v>
      </c>
      <c r="P32" s="27">
        <f t="shared" si="11"/>
        <v>34</v>
      </c>
      <c r="Q32" s="13">
        <f t="shared" si="12"/>
        <v>118</v>
      </c>
      <c r="R32" s="13">
        <f t="shared" si="4"/>
        <v>29</v>
      </c>
      <c r="S32" s="13">
        <f t="shared" si="5"/>
        <v>29</v>
      </c>
      <c r="T32" s="13">
        <f t="shared" si="6"/>
        <v>29</v>
      </c>
      <c r="U32" s="13">
        <f t="shared" si="7"/>
        <v>31</v>
      </c>
      <c r="V32" s="10"/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13"/>
        <v>0.53672975122006972</v>
      </c>
      <c r="F33" s="37">
        <f t="shared" si="14"/>
        <v>0.46327024877993028</v>
      </c>
      <c r="G33" s="43">
        <v>503</v>
      </c>
      <c r="H33" s="13">
        <f t="shared" si="34"/>
        <v>126</v>
      </c>
      <c r="I33" s="13">
        <f t="shared" si="35"/>
        <v>126</v>
      </c>
      <c r="J33" s="13">
        <f t="shared" si="36"/>
        <v>126</v>
      </c>
      <c r="K33" s="13">
        <f t="shared" si="37"/>
        <v>125</v>
      </c>
      <c r="L33" s="13">
        <f t="shared" si="10"/>
        <v>270</v>
      </c>
      <c r="M33" s="27">
        <f t="shared" si="31"/>
        <v>68</v>
      </c>
      <c r="N33" s="27">
        <f t="shared" si="32"/>
        <v>68</v>
      </c>
      <c r="O33" s="27">
        <f t="shared" si="33"/>
        <v>68</v>
      </c>
      <c r="P33" s="27">
        <f t="shared" si="11"/>
        <v>66</v>
      </c>
      <c r="Q33" s="13">
        <f t="shared" si="12"/>
        <v>233</v>
      </c>
      <c r="R33" s="13">
        <f t="shared" si="4"/>
        <v>58</v>
      </c>
      <c r="S33" s="13">
        <f t="shared" si="5"/>
        <v>58</v>
      </c>
      <c r="T33" s="13">
        <f t="shared" si="6"/>
        <v>58</v>
      </c>
      <c r="U33" s="13">
        <f t="shared" si="7"/>
        <v>59</v>
      </c>
      <c r="V33" s="10"/>
    </row>
    <row r="34" spans="1:22" ht="30" x14ac:dyDescent="0.2">
      <c r="A34" s="27">
        <v>28</v>
      </c>
      <c r="B34" s="3" t="s">
        <v>57</v>
      </c>
      <c r="C34" s="66"/>
      <c r="D34" s="66"/>
      <c r="E34" s="37"/>
      <c r="F34" s="37"/>
      <c r="G34" s="43">
        <v>0</v>
      </c>
      <c r="H34" s="13">
        <v>0</v>
      </c>
      <c r="I34" s="13">
        <v>0</v>
      </c>
      <c r="J34" s="13">
        <f t="shared" si="8"/>
        <v>0</v>
      </c>
      <c r="K34" s="13">
        <f t="shared" si="9"/>
        <v>0</v>
      </c>
      <c r="L34" s="13">
        <f t="shared" si="10"/>
        <v>0</v>
      </c>
      <c r="M34" s="13">
        <f>ROUND(H34*E34,0)</f>
        <v>0</v>
      </c>
      <c r="N34" s="13">
        <f>ROUND(I34*E34,0)</f>
        <v>0</v>
      </c>
      <c r="O34" s="13">
        <f>ROUND(J34*E34,0)</f>
        <v>0</v>
      </c>
      <c r="P34" s="13">
        <f t="shared" si="11"/>
        <v>0</v>
      </c>
      <c r="Q34" s="13">
        <f t="shared" si="12"/>
        <v>0</v>
      </c>
      <c r="R34" s="13">
        <f t="shared" si="4"/>
        <v>0</v>
      </c>
      <c r="S34" s="13">
        <f t="shared" si="5"/>
        <v>0</v>
      </c>
      <c r="T34" s="13">
        <f t="shared" si="6"/>
        <v>0</v>
      </c>
      <c r="U34" s="13">
        <f t="shared" si="7"/>
        <v>0</v>
      </c>
      <c r="V34" s="10"/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13"/>
        <v>0.53672975122006972</v>
      </c>
      <c r="F35" s="37">
        <f t="shared" si="14"/>
        <v>0.46327024877993028</v>
      </c>
      <c r="G35" s="43">
        <v>699</v>
      </c>
      <c r="H35" s="13">
        <f t="shared" ref="H35" si="38">ROUND(G35/4,)</f>
        <v>175</v>
      </c>
      <c r="I35" s="13">
        <f t="shared" ref="I35" si="39">H35</f>
        <v>175</v>
      </c>
      <c r="J35" s="13">
        <f t="shared" ref="J35" si="40">H35</f>
        <v>175</v>
      </c>
      <c r="K35" s="13">
        <f t="shared" si="9"/>
        <v>174</v>
      </c>
      <c r="L35" s="13">
        <f t="shared" si="10"/>
        <v>375</v>
      </c>
      <c r="M35" s="27">
        <f t="shared" ref="M35" si="41">ROUND(L35/4,0)</f>
        <v>94</v>
      </c>
      <c r="N35" s="27">
        <f t="shared" ref="N35" si="42">M35</f>
        <v>94</v>
      </c>
      <c r="O35" s="27">
        <f t="shared" ref="O35" si="43">M35</f>
        <v>94</v>
      </c>
      <c r="P35" s="27">
        <f t="shared" si="11"/>
        <v>93</v>
      </c>
      <c r="Q35" s="13">
        <f t="shared" si="12"/>
        <v>324</v>
      </c>
      <c r="R35" s="13">
        <f t="shared" si="4"/>
        <v>81</v>
      </c>
      <c r="S35" s="13">
        <f t="shared" si="5"/>
        <v>81</v>
      </c>
      <c r="T35" s="13">
        <f t="shared" si="6"/>
        <v>81</v>
      </c>
      <c r="U35" s="13">
        <f t="shared" si="7"/>
        <v>81</v>
      </c>
      <c r="V35" s="10"/>
    </row>
    <row r="36" spans="1:22" ht="45" x14ac:dyDescent="0.2">
      <c r="A36" s="27">
        <v>30</v>
      </c>
      <c r="B36" s="3" t="s">
        <v>26</v>
      </c>
      <c r="C36" s="66"/>
      <c r="D36" s="66"/>
      <c r="E36" s="37"/>
      <c r="F36" s="37"/>
      <c r="G36" s="43">
        <v>0</v>
      </c>
      <c r="H36" s="13">
        <v>0</v>
      </c>
      <c r="I36" s="13">
        <v>0</v>
      </c>
      <c r="J36" s="13">
        <f t="shared" si="8"/>
        <v>0</v>
      </c>
      <c r="K36" s="13">
        <f t="shared" si="9"/>
        <v>0</v>
      </c>
      <c r="L36" s="13">
        <f t="shared" si="10"/>
        <v>0</v>
      </c>
      <c r="M36" s="13">
        <f t="shared" ref="M36:M50" si="44">ROUND(H36*E36,0)</f>
        <v>0</v>
      </c>
      <c r="N36" s="13">
        <f t="shared" ref="N36:N50" si="45">ROUND(I36*E36,0)</f>
        <v>0</v>
      </c>
      <c r="O36" s="13">
        <f t="shared" ref="O36:O50" si="46">ROUND(J36*E36,0)</f>
        <v>0</v>
      </c>
      <c r="P36" s="13">
        <f t="shared" si="11"/>
        <v>0</v>
      </c>
      <c r="Q36" s="13">
        <f t="shared" si="12"/>
        <v>0</v>
      </c>
      <c r="R36" s="13">
        <f t="shared" si="4"/>
        <v>0</v>
      </c>
      <c r="S36" s="13">
        <f t="shared" si="5"/>
        <v>0</v>
      </c>
      <c r="T36" s="13">
        <f t="shared" si="6"/>
        <v>0</v>
      </c>
      <c r="U36" s="13">
        <f t="shared" si="7"/>
        <v>0</v>
      </c>
      <c r="V36" s="10"/>
    </row>
    <row r="37" spans="1:22" ht="30" x14ac:dyDescent="0.2">
      <c r="A37" s="27">
        <v>31</v>
      </c>
      <c r="B37" s="3" t="s">
        <v>27</v>
      </c>
      <c r="C37" s="66"/>
      <c r="D37" s="66"/>
      <c r="E37" s="37"/>
      <c r="F37" s="37"/>
      <c r="G37" s="43">
        <v>0</v>
      </c>
      <c r="H37" s="13">
        <v>0</v>
      </c>
      <c r="I37" s="13">
        <v>0</v>
      </c>
      <c r="J37" s="13">
        <f t="shared" si="8"/>
        <v>0</v>
      </c>
      <c r="K37" s="13">
        <f t="shared" si="9"/>
        <v>0</v>
      </c>
      <c r="L37" s="13">
        <f t="shared" si="10"/>
        <v>0</v>
      </c>
      <c r="M37" s="13">
        <f t="shared" si="44"/>
        <v>0</v>
      </c>
      <c r="N37" s="13">
        <f t="shared" si="45"/>
        <v>0</v>
      </c>
      <c r="O37" s="13">
        <f t="shared" si="46"/>
        <v>0</v>
      </c>
      <c r="P37" s="13">
        <f t="shared" si="11"/>
        <v>0</v>
      </c>
      <c r="Q37" s="13">
        <f t="shared" si="12"/>
        <v>0</v>
      </c>
      <c r="R37" s="13">
        <f t="shared" si="4"/>
        <v>0</v>
      </c>
      <c r="S37" s="13">
        <f t="shared" si="5"/>
        <v>0</v>
      </c>
      <c r="T37" s="13">
        <f t="shared" si="6"/>
        <v>0</v>
      </c>
      <c r="U37" s="13">
        <f t="shared" si="7"/>
        <v>0</v>
      </c>
      <c r="V37" s="10"/>
    </row>
    <row r="38" spans="1:22" ht="30" x14ac:dyDescent="0.2">
      <c r="A38" s="27">
        <v>32</v>
      </c>
      <c r="B38" s="3" t="s">
        <v>140</v>
      </c>
      <c r="C38" s="66"/>
      <c r="D38" s="66"/>
      <c r="E38" s="37"/>
      <c r="F38" s="37"/>
      <c r="G38" s="43">
        <v>0</v>
      </c>
      <c r="H38" s="13"/>
      <c r="I38" s="13">
        <v>0</v>
      </c>
      <c r="J38" s="13">
        <f t="shared" si="8"/>
        <v>0</v>
      </c>
      <c r="K38" s="13">
        <f t="shared" si="9"/>
        <v>0</v>
      </c>
      <c r="L38" s="13">
        <f t="shared" si="10"/>
        <v>0</v>
      </c>
      <c r="M38" s="13">
        <f t="shared" si="44"/>
        <v>0</v>
      </c>
      <c r="N38" s="13">
        <f t="shared" si="45"/>
        <v>0</v>
      </c>
      <c r="O38" s="13">
        <f t="shared" si="46"/>
        <v>0</v>
      </c>
      <c r="P38" s="13">
        <f t="shared" si="11"/>
        <v>0</v>
      </c>
      <c r="Q38" s="13">
        <f t="shared" si="12"/>
        <v>0</v>
      </c>
      <c r="R38" s="13">
        <f t="shared" si="4"/>
        <v>0</v>
      </c>
      <c r="S38" s="13">
        <f t="shared" si="5"/>
        <v>0</v>
      </c>
      <c r="T38" s="13">
        <f t="shared" si="6"/>
        <v>0</v>
      </c>
      <c r="U38" s="13">
        <f t="shared" si="7"/>
        <v>0</v>
      </c>
      <c r="V38" s="10"/>
    </row>
    <row r="39" spans="1:22" ht="30" x14ac:dyDescent="0.2">
      <c r="A39" s="27">
        <v>33</v>
      </c>
      <c r="B39" s="3" t="s">
        <v>59</v>
      </c>
      <c r="C39" s="66"/>
      <c r="D39" s="66"/>
      <c r="E39" s="37"/>
      <c r="F39" s="37"/>
      <c r="G39" s="43">
        <v>0</v>
      </c>
      <c r="H39" s="13">
        <v>0</v>
      </c>
      <c r="I39" s="13">
        <v>0</v>
      </c>
      <c r="J39" s="13">
        <f t="shared" si="8"/>
        <v>0</v>
      </c>
      <c r="K39" s="13">
        <f t="shared" si="9"/>
        <v>0</v>
      </c>
      <c r="L39" s="13">
        <f t="shared" si="10"/>
        <v>0</v>
      </c>
      <c r="M39" s="13">
        <f t="shared" si="44"/>
        <v>0</v>
      </c>
      <c r="N39" s="13">
        <f t="shared" si="45"/>
        <v>0</v>
      </c>
      <c r="O39" s="13">
        <f t="shared" si="46"/>
        <v>0</v>
      </c>
      <c r="P39" s="13">
        <f t="shared" si="11"/>
        <v>0</v>
      </c>
      <c r="Q39" s="13">
        <f t="shared" si="12"/>
        <v>0</v>
      </c>
      <c r="R39" s="13">
        <f t="shared" ref="R39:R59" si="47">H39-M39</f>
        <v>0</v>
      </c>
      <c r="S39" s="13">
        <f t="shared" ref="S39:S59" si="48">I39-N39</f>
        <v>0</v>
      </c>
      <c r="T39" s="13">
        <f t="shared" ref="T39:T59" si="49">J39-O39</f>
        <v>0</v>
      </c>
      <c r="U39" s="13">
        <f t="shared" ref="U39:U59" si="50">K39-P39</f>
        <v>0</v>
      </c>
      <c r="V39" s="10"/>
    </row>
    <row r="40" spans="1:22" ht="30" x14ac:dyDescent="0.2">
      <c r="A40" s="27">
        <v>34</v>
      </c>
      <c r="B40" s="3" t="s">
        <v>28</v>
      </c>
      <c r="C40" s="66"/>
      <c r="D40" s="66"/>
      <c r="E40" s="37"/>
      <c r="F40" s="37"/>
      <c r="G40" s="43">
        <v>0</v>
      </c>
      <c r="H40" s="13">
        <v>0</v>
      </c>
      <c r="I40" s="13">
        <v>0</v>
      </c>
      <c r="J40" s="13">
        <v>0</v>
      </c>
      <c r="K40" s="13">
        <f t="shared" si="9"/>
        <v>0</v>
      </c>
      <c r="L40" s="13">
        <f>ROUND(G40*$E$40,0)</f>
        <v>0</v>
      </c>
      <c r="M40" s="13">
        <f t="shared" si="44"/>
        <v>0</v>
      </c>
      <c r="N40" s="13">
        <f t="shared" si="45"/>
        <v>0</v>
      </c>
      <c r="O40" s="13">
        <f t="shared" si="46"/>
        <v>0</v>
      </c>
      <c r="P40" s="13">
        <f t="shared" si="11"/>
        <v>0</v>
      </c>
      <c r="Q40" s="13">
        <f t="shared" si="12"/>
        <v>0</v>
      </c>
      <c r="R40" s="13">
        <f t="shared" si="47"/>
        <v>0</v>
      </c>
      <c r="S40" s="13">
        <f t="shared" si="48"/>
        <v>0</v>
      </c>
      <c r="T40" s="13">
        <f t="shared" si="49"/>
        <v>0</v>
      </c>
      <c r="U40" s="13">
        <f t="shared" si="50"/>
        <v>0</v>
      </c>
      <c r="V40" s="10"/>
    </row>
    <row r="41" spans="1:22" ht="30" x14ac:dyDescent="0.2">
      <c r="A41" s="27">
        <v>35</v>
      </c>
      <c r="B41" s="3" t="s">
        <v>60</v>
      </c>
      <c r="C41" s="66"/>
      <c r="D41" s="66"/>
      <c r="E41" s="37"/>
      <c r="F41" s="37"/>
      <c r="G41" s="43">
        <v>0</v>
      </c>
      <c r="H41" s="13">
        <v>0</v>
      </c>
      <c r="I41" s="13">
        <v>0</v>
      </c>
      <c r="J41" s="13">
        <f t="shared" si="8"/>
        <v>0</v>
      </c>
      <c r="K41" s="13">
        <f t="shared" si="9"/>
        <v>0</v>
      </c>
      <c r="L41" s="13">
        <f t="shared" ref="L41:L80" si="51">ROUND(G41*E41,0)</f>
        <v>0</v>
      </c>
      <c r="M41" s="13">
        <f t="shared" si="44"/>
        <v>0</v>
      </c>
      <c r="N41" s="13">
        <f t="shared" si="45"/>
        <v>0</v>
      </c>
      <c r="O41" s="13">
        <f t="shared" si="46"/>
        <v>0</v>
      </c>
      <c r="P41" s="13">
        <f t="shared" si="11"/>
        <v>0</v>
      </c>
      <c r="Q41" s="13">
        <f t="shared" si="12"/>
        <v>0</v>
      </c>
      <c r="R41" s="13">
        <f t="shared" si="47"/>
        <v>0</v>
      </c>
      <c r="S41" s="13">
        <f t="shared" si="48"/>
        <v>0</v>
      </c>
      <c r="T41" s="13">
        <f t="shared" si="49"/>
        <v>0</v>
      </c>
      <c r="U41" s="13">
        <f t="shared" si="50"/>
        <v>0</v>
      </c>
      <c r="V41" s="10"/>
    </row>
    <row r="42" spans="1:22" x14ac:dyDescent="0.2">
      <c r="A42" s="27">
        <v>36</v>
      </c>
      <c r="B42" s="3" t="s">
        <v>29</v>
      </c>
      <c r="C42" s="66"/>
      <c r="D42" s="66"/>
      <c r="E42" s="37"/>
      <c r="F42" s="37"/>
      <c r="G42" s="43">
        <v>0</v>
      </c>
      <c r="H42" s="13">
        <v>0</v>
      </c>
      <c r="I42" s="13">
        <v>0</v>
      </c>
      <c r="J42" s="13">
        <f t="shared" si="8"/>
        <v>0</v>
      </c>
      <c r="K42" s="13">
        <f t="shared" si="9"/>
        <v>0</v>
      </c>
      <c r="L42" s="13">
        <f t="shared" si="51"/>
        <v>0</v>
      </c>
      <c r="M42" s="13">
        <f t="shared" si="44"/>
        <v>0</v>
      </c>
      <c r="N42" s="13">
        <f t="shared" si="45"/>
        <v>0</v>
      </c>
      <c r="O42" s="13">
        <f t="shared" si="46"/>
        <v>0</v>
      </c>
      <c r="P42" s="13">
        <f t="shared" si="11"/>
        <v>0</v>
      </c>
      <c r="Q42" s="13">
        <f t="shared" si="12"/>
        <v>0</v>
      </c>
      <c r="R42" s="13">
        <f t="shared" si="47"/>
        <v>0</v>
      </c>
      <c r="S42" s="13">
        <f t="shared" si="48"/>
        <v>0</v>
      </c>
      <c r="T42" s="13">
        <f t="shared" si="49"/>
        <v>0</v>
      </c>
      <c r="U42" s="13">
        <f t="shared" si="50"/>
        <v>0</v>
      </c>
      <c r="V42" s="10"/>
    </row>
    <row r="43" spans="1:22" x14ac:dyDescent="0.2">
      <c r="A43" s="27">
        <v>37</v>
      </c>
      <c r="B43" s="3" t="s">
        <v>30</v>
      </c>
      <c r="C43" s="66"/>
      <c r="D43" s="66"/>
      <c r="E43" s="37"/>
      <c r="F43" s="37"/>
      <c r="G43" s="43">
        <v>0</v>
      </c>
      <c r="H43" s="13">
        <v>0</v>
      </c>
      <c r="I43" s="13">
        <v>0</v>
      </c>
      <c r="J43" s="13">
        <f t="shared" si="8"/>
        <v>0</v>
      </c>
      <c r="K43" s="13">
        <f t="shared" si="9"/>
        <v>0</v>
      </c>
      <c r="L43" s="13">
        <f t="shared" si="51"/>
        <v>0</v>
      </c>
      <c r="M43" s="13">
        <f t="shared" si="44"/>
        <v>0</v>
      </c>
      <c r="N43" s="13">
        <f t="shared" si="45"/>
        <v>0</v>
      </c>
      <c r="O43" s="13">
        <f t="shared" si="46"/>
        <v>0</v>
      </c>
      <c r="P43" s="13">
        <f t="shared" si="11"/>
        <v>0</v>
      </c>
      <c r="Q43" s="13">
        <f t="shared" si="12"/>
        <v>0</v>
      </c>
      <c r="R43" s="13">
        <f t="shared" si="47"/>
        <v>0</v>
      </c>
      <c r="S43" s="13">
        <f t="shared" si="48"/>
        <v>0</v>
      </c>
      <c r="T43" s="13">
        <f t="shared" si="49"/>
        <v>0</v>
      </c>
      <c r="U43" s="13">
        <f t="shared" si="50"/>
        <v>0</v>
      </c>
      <c r="V43" s="10"/>
    </row>
    <row r="44" spans="1:22" x14ac:dyDescent="0.2">
      <c r="A44" s="27">
        <v>38</v>
      </c>
      <c r="B44" s="3" t="s">
        <v>31</v>
      </c>
      <c r="C44" s="66"/>
      <c r="D44" s="66"/>
      <c r="E44" s="37"/>
      <c r="F44" s="37"/>
      <c r="G44" s="43">
        <v>0</v>
      </c>
      <c r="H44" s="13">
        <v>0</v>
      </c>
      <c r="I44" s="13">
        <v>0</v>
      </c>
      <c r="J44" s="13">
        <f t="shared" si="8"/>
        <v>0</v>
      </c>
      <c r="K44" s="13">
        <f t="shared" si="9"/>
        <v>0</v>
      </c>
      <c r="L44" s="13">
        <f t="shared" si="51"/>
        <v>0</v>
      </c>
      <c r="M44" s="13">
        <f t="shared" si="44"/>
        <v>0</v>
      </c>
      <c r="N44" s="13">
        <f t="shared" si="45"/>
        <v>0</v>
      </c>
      <c r="O44" s="13">
        <f t="shared" si="46"/>
        <v>0</v>
      </c>
      <c r="P44" s="13">
        <f t="shared" si="11"/>
        <v>0</v>
      </c>
      <c r="Q44" s="13">
        <f t="shared" si="12"/>
        <v>0</v>
      </c>
      <c r="R44" s="13">
        <f t="shared" si="47"/>
        <v>0</v>
      </c>
      <c r="S44" s="13">
        <f t="shared" si="48"/>
        <v>0</v>
      </c>
      <c r="T44" s="13">
        <f t="shared" si="49"/>
        <v>0</v>
      </c>
      <c r="U44" s="13">
        <f t="shared" si="50"/>
        <v>0</v>
      </c>
      <c r="V44" s="10"/>
    </row>
    <row r="45" spans="1:22" x14ac:dyDescent="0.2">
      <c r="A45" s="27">
        <v>39</v>
      </c>
      <c r="B45" s="3" t="s">
        <v>32</v>
      </c>
      <c r="C45" s="66"/>
      <c r="D45" s="66"/>
      <c r="E45" s="37"/>
      <c r="F45" s="37"/>
      <c r="G45" s="43">
        <v>0</v>
      </c>
      <c r="H45" s="13">
        <v>0</v>
      </c>
      <c r="I45" s="13">
        <v>0</v>
      </c>
      <c r="J45" s="13">
        <f t="shared" si="8"/>
        <v>0</v>
      </c>
      <c r="K45" s="13">
        <f t="shared" si="9"/>
        <v>0</v>
      </c>
      <c r="L45" s="13">
        <f t="shared" si="51"/>
        <v>0</v>
      </c>
      <c r="M45" s="13">
        <f t="shared" si="44"/>
        <v>0</v>
      </c>
      <c r="N45" s="13">
        <f t="shared" si="45"/>
        <v>0</v>
      </c>
      <c r="O45" s="13">
        <f t="shared" si="46"/>
        <v>0</v>
      </c>
      <c r="P45" s="13">
        <f t="shared" si="11"/>
        <v>0</v>
      </c>
      <c r="Q45" s="13">
        <f t="shared" si="12"/>
        <v>0</v>
      </c>
      <c r="R45" s="13">
        <f t="shared" si="47"/>
        <v>0</v>
      </c>
      <c r="S45" s="13">
        <f t="shared" si="48"/>
        <v>0</v>
      </c>
      <c r="T45" s="13">
        <f t="shared" si="49"/>
        <v>0</v>
      </c>
      <c r="U45" s="13">
        <f t="shared" si="50"/>
        <v>0</v>
      </c>
      <c r="V45" s="10"/>
    </row>
    <row r="46" spans="1:22" ht="30" x14ac:dyDescent="0.2">
      <c r="A46" s="27">
        <v>40</v>
      </c>
      <c r="B46" s="3" t="s">
        <v>33</v>
      </c>
      <c r="C46" s="66"/>
      <c r="D46" s="66"/>
      <c r="E46" s="37"/>
      <c r="F46" s="37"/>
      <c r="G46" s="43">
        <v>0</v>
      </c>
      <c r="H46" s="13">
        <v>0</v>
      </c>
      <c r="I46" s="13">
        <v>0</v>
      </c>
      <c r="J46" s="13">
        <f t="shared" si="8"/>
        <v>0</v>
      </c>
      <c r="K46" s="13">
        <f t="shared" si="9"/>
        <v>0</v>
      </c>
      <c r="L46" s="13">
        <f t="shared" si="51"/>
        <v>0</v>
      </c>
      <c r="M46" s="13">
        <f t="shared" si="44"/>
        <v>0</v>
      </c>
      <c r="N46" s="13">
        <f t="shared" si="45"/>
        <v>0</v>
      </c>
      <c r="O46" s="13">
        <f t="shared" si="46"/>
        <v>0</v>
      </c>
      <c r="P46" s="13">
        <f t="shared" si="11"/>
        <v>0</v>
      </c>
      <c r="Q46" s="13">
        <f t="shared" si="12"/>
        <v>0</v>
      </c>
      <c r="R46" s="13">
        <f t="shared" si="47"/>
        <v>0</v>
      </c>
      <c r="S46" s="13">
        <f t="shared" si="48"/>
        <v>0</v>
      </c>
      <c r="T46" s="13">
        <f t="shared" si="49"/>
        <v>0</v>
      </c>
      <c r="U46" s="13">
        <f t="shared" si="50"/>
        <v>0</v>
      </c>
      <c r="V46" s="10"/>
    </row>
    <row r="47" spans="1:22" ht="30" x14ac:dyDescent="0.2">
      <c r="A47" s="27">
        <v>41</v>
      </c>
      <c r="B47" s="3" t="s">
        <v>34</v>
      </c>
      <c r="C47" s="66"/>
      <c r="D47" s="66"/>
      <c r="E47" s="37"/>
      <c r="F47" s="37"/>
      <c r="G47" s="43">
        <v>0</v>
      </c>
      <c r="H47" s="13">
        <v>0</v>
      </c>
      <c r="I47" s="13">
        <v>0</v>
      </c>
      <c r="J47" s="13">
        <f t="shared" si="8"/>
        <v>0</v>
      </c>
      <c r="K47" s="13">
        <f t="shared" si="9"/>
        <v>0</v>
      </c>
      <c r="L47" s="13">
        <f t="shared" si="51"/>
        <v>0</v>
      </c>
      <c r="M47" s="13">
        <f t="shared" si="44"/>
        <v>0</v>
      </c>
      <c r="N47" s="13">
        <f t="shared" si="45"/>
        <v>0</v>
      </c>
      <c r="O47" s="13">
        <f t="shared" si="46"/>
        <v>0</v>
      </c>
      <c r="P47" s="13">
        <f t="shared" si="11"/>
        <v>0</v>
      </c>
      <c r="Q47" s="13">
        <f t="shared" si="12"/>
        <v>0</v>
      </c>
      <c r="R47" s="13">
        <f t="shared" si="47"/>
        <v>0</v>
      </c>
      <c r="S47" s="13">
        <f t="shared" si="48"/>
        <v>0</v>
      </c>
      <c r="T47" s="13">
        <f t="shared" si="49"/>
        <v>0</v>
      </c>
      <c r="U47" s="13">
        <f t="shared" si="50"/>
        <v>0</v>
      </c>
      <c r="V47" s="10"/>
    </row>
    <row r="48" spans="1:22" x14ac:dyDescent="0.2">
      <c r="A48" s="27">
        <v>42</v>
      </c>
      <c r="B48" s="3" t="s">
        <v>35</v>
      </c>
      <c r="C48" s="66"/>
      <c r="D48" s="66"/>
      <c r="E48" s="37"/>
      <c r="F48" s="37"/>
      <c r="G48" s="43">
        <v>0</v>
      </c>
      <c r="H48" s="13">
        <v>0</v>
      </c>
      <c r="I48" s="13">
        <v>0</v>
      </c>
      <c r="J48" s="13">
        <f t="shared" si="8"/>
        <v>0</v>
      </c>
      <c r="K48" s="13">
        <f t="shared" si="9"/>
        <v>0</v>
      </c>
      <c r="L48" s="13">
        <f t="shared" si="51"/>
        <v>0</v>
      </c>
      <c r="M48" s="13">
        <f t="shared" si="44"/>
        <v>0</v>
      </c>
      <c r="N48" s="13">
        <f t="shared" si="45"/>
        <v>0</v>
      </c>
      <c r="O48" s="13">
        <f t="shared" si="46"/>
        <v>0</v>
      </c>
      <c r="P48" s="13">
        <f t="shared" si="11"/>
        <v>0</v>
      </c>
      <c r="Q48" s="13">
        <f t="shared" si="12"/>
        <v>0</v>
      </c>
      <c r="R48" s="13">
        <f t="shared" si="47"/>
        <v>0</v>
      </c>
      <c r="S48" s="13">
        <f t="shared" si="48"/>
        <v>0</v>
      </c>
      <c r="T48" s="13">
        <f t="shared" si="49"/>
        <v>0</v>
      </c>
      <c r="U48" s="13">
        <f t="shared" si="50"/>
        <v>0</v>
      </c>
      <c r="V48" s="10"/>
    </row>
    <row r="49" spans="1:22" ht="30" x14ac:dyDescent="0.2">
      <c r="A49" s="27">
        <v>43</v>
      </c>
      <c r="B49" s="3" t="s">
        <v>36</v>
      </c>
      <c r="C49" s="66"/>
      <c r="D49" s="66"/>
      <c r="E49" s="37"/>
      <c r="F49" s="37"/>
      <c r="G49" s="43">
        <v>0</v>
      </c>
      <c r="H49" s="13">
        <v>0</v>
      </c>
      <c r="I49" s="13">
        <v>0</v>
      </c>
      <c r="J49" s="13">
        <f t="shared" si="8"/>
        <v>0</v>
      </c>
      <c r="K49" s="13">
        <f t="shared" si="9"/>
        <v>0</v>
      </c>
      <c r="L49" s="13">
        <f t="shared" si="51"/>
        <v>0</v>
      </c>
      <c r="M49" s="13">
        <f t="shared" si="44"/>
        <v>0</v>
      </c>
      <c r="N49" s="13">
        <f t="shared" si="45"/>
        <v>0</v>
      </c>
      <c r="O49" s="13">
        <f t="shared" si="46"/>
        <v>0</v>
      </c>
      <c r="P49" s="13">
        <f t="shared" si="11"/>
        <v>0</v>
      </c>
      <c r="Q49" s="13">
        <f t="shared" si="12"/>
        <v>0</v>
      </c>
      <c r="R49" s="13">
        <f t="shared" si="47"/>
        <v>0</v>
      </c>
      <c r="S49" s="13">
        <f t="shared" si="48"/>
        <v>0</v>
      </c>
      <c r="T49" s="13">
        <f t="shared" si="49"/>
        <v>0</v>
      </c>
      <c r="U49" s="13">
        <f t="shared" si="50"/>
        <v>0</v>
      </c>
      <c r="V49" s="10"/>
    </row>
    <row r="50" spans="1:22" x14ac:dyDescent="0.2">
      <c r="A50" s="27">
        <v>44</v>
      </c>
      <c r="B50" s="3" t="s">
        <v>61</v>
      </c>
      <c r="C50" s="66"/>
      <c r="D50" s="66"/>
      <c r="E50" s="37"/>
      <c r="F50" s="37"/>
      <c r="G50" s="43">
        <v>0</v>
      </c>
      <c r="H50" s="13">
        <v>0</v>
      </c>
      <c r="I50" s="13">
        <v>0</v>
      </c>
      <c r="J50" s="13">
        <f t="shared" si="8"/>
        <v>0</v>
      </c>
      <c r="K50" s="13">
        <f t="shared" si="9"/>
        <v>0</v>
      </c>
      <c r="L50" s="13">
        <f t="shared" si="51"/>
        <v>0</v>
      </c>
      <c r="M50" s="13">
        <f t="shared" si="44"/>
        <v>0</v>
      </c>
      <c r="N50" s="13">
        <f t="shared" si="45"/>
        <v>0</v>
      </c>
      <c r="O50" s="13">
        <f t="shared" si="46"/>
        <v>0</v>
      </c>
      <c r="P50" s="13">
        <f t="shared" si="11"/>
        <v>0</v>
      </c>
      <c r="Q50" s="13">
        <f t="shared" si="12"/>
        <v>0</v>
      </c>
      <c r="R50" s="13">
        <f t="shared" si="47"/>
        <v>0</v>
      </c>
      <c r="S50" s="13">
        <f t="shared" si="48"/>
        <v>0</v>
      </c>
      <c r="T50" s="13">
        <f t="shared" si="49"/>
        <v>0</v>
      </c>
      <c r="U50" s="13">
        <f t="shared" si="50"/>
        <v>0</v>
      </c>
      <c r="V50" s="10"/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ref="E51" si="52">C51/(C51+D51)</f>
        <v>0.85633633633633632</v>
      </c>
      <c r="F51" s="37">
        <f t="shared" ref="F51" si="53">1-E51</f>
        <v>0.14366366366366368</v>
      </c>
      <c r="G51" s="43">
        <v>340</v>
      </c>
      <c r="H51" s="13">
        <f t="shared" ref="H51" si="54">ROUND(G51/4,)</f>
        <v>85</v>
      </c>
      <c r="I51" s="13">
        <f t="shared" ref="I51" si="55">H51</f>
        <v>85</v>
      </c>
      <c r="J51" s="13">
        <f t="shared" ref="J51" si="56">H51</f>
        <v>85</v>
      </c>
      <c r="K51" s="13">
        <f t="shared" si="9"/>
        <v>85</v>
      </c>
      <c r="L51" s="13">
        <f t="shared" si="51"/>
        <v>291</v>
      </c>
      <c r="M51" s="27">
        <f t="shared" ref="M51" si="57">ROUND(L51/4,0)</f>
        <v>73</v>
      </c>
      <c r="N51" s="27">
        <f t="shared" ref="N51" si="58">M51</f>
        <v>73</v>
      </c>
      <c r="O51" s="27">
        <f t="shared" ref="O51" si="59">M51</f>
        <v>73</v>
      </c>
      <c r="P51" s="27">
        <f t="shared" ref="P51" si="60">L51-M51-N51-O51</f>
        <v>72</v>
      </c>
      <c r="Q51" s="13">
        <f t="shared" si="12"/>
        <v>49</v>
      </c>
      <c r="R51" s="13">
        <f t="shared" si="47"/>
        <v>12</v>
      </c>
      <c r="S51" s="13">
        <f t="shared" si="48"/>
        <v>12</v>
      </c>
      <c r="T51" s="13">
        <f t="shared" si="49"/>
        <v>12</v>
      </c>
      <c r="U51" s="13">
        <f t="shared" si="50"/>
        <v>13</v>
      </c>
      <c r="V51" s="10"/>
    </row>
    <row r="52" spans="1:22" ht="30" x14ac:dyDescent="0.2">
      <c r="A52" s="27">
        <v>46</v>
      </c>
      <c r="B52" s="3" t="s">
        <v>37</v>
      </c>
      <c r="C52" s="66"/>
      <c r="D52" s="66"/>
      <c r="E52" s="37"/>
      <c r="F52" s="37"/>
      <c r="G52" s="43"/>
      <c r="H52" s="13"/>
      <c r="I52" s="13"/>
      <c r="J52" s="13"/>
      <c r="K52" s="13"/>
      <c r="L52" s="13">
        <f t="shared" si="51"/>
        <v>0</v>
      </c>
      <c r="M52" s="13">
        <f t="shared" ref="M52:M59" si="61">ROUND(H52*E52,0)</f>
        <v>0</v>
      </c>
      <c r="N52" s="13">
        <f t="shared" ref="N52:N59" si="62">ROUND(I52*E52,0)</f>
        <v>0</v>
      </c>
      <c r="O52" s="13">
        <f t="shared" ref="O52:O59" si="63">ROUND(J52*E52,0)</f>
        <v>0</v>
      </c>
      <c r="P52" s="13">
        <f t="shared" si="11"/>
        <v>0</v>
      </c>
      <c r="Q52" s="13">
        <f t="shared" si="12"/>
        <v>0</v>
      </c>
      <c r="R52" s="13">
        <f t="shared" si="47"/>
        <v>0</v>
      </c>
      <c r="S52" s="13">
        <f t="shared" si="48"/>
        <v>0</v>
      </c>
      <c r="T52" s="13">
        <f t="shared" si="49"/>
        <v>0</v>
      </c>
      <c r="U52" s="13">
        <f t="shared" si="50"/>
        <v>0</v>
      </c>
      <c r="V52" s="10"/>
    </row>
    <row r="53" spans="1:22" x14ac:dyDescent="0.2">
      <c r="A53" s="27">
        <v>47</v>
      </c>
      <c r="B53" s="3" t="s">
        <v>38</v>
      </c>
      <c r="C53" s="66"/>
      <c r="D53" s="66"/>
      <c r="E53" s="37"/>
      <c r="F53" s="37"/>
      <c r="G53" s="43">
        <v>0</v>
      </c>
      <c r="H53" s="13">
        <v>0</v>
      </c>
      <c r="I53" s="13">
        <v>0</v>
      </c>
      <c r="J53" s="13">
        <f t="shared" si="8"/>
        <v>0</v>
      </c>
      <c r="K53" s="13">
        <f t="shared" si="9"/>
        <v>0</v>
      </c>
      <c r="L53" s="13">
        <f t="shared" si="51"/>
        <v>0</v>
      </c>
      <c r="M53" s="13">
        <f t="shared" si="61"/>
        <v>0</v>
      </c>
      <c r="N53" s="13">
        <f t="shared" si="62"/>
        <v>0</v>
      </c>
      <c r="O53" s="13">
        <f t="shared" si="63"/>
        <v>0</v>
      </c>
      <c r="P53" s="13">
        <f t="shared" si="11"/>
        <v>0</v>
      </c>
      <c r="Q53" s="13">
        <f t="shared" si="12"/>
        <v>0</v>
      </c>
      <c r="R53" s="13">
        <f t="shared" si="47"/>
        <v>0</v>
      </c>
      <c r="S53" s="13">
        <f t="shared" si="48"/>
        <v>0</v>
      </c>
      <c r="T53" s="13">
        <f t="shared" si="49"/>
        <v>0</v>
      </c>
      <c r="U53" s="13">
        <f t="shared" si="50"/>
        <v>0</v>
      </c>
      <c r="V53" s="10"/>
    </row>
    <row r="54" spans="1:22" x14ac:dyDescent="0.2">
      <c r="A54" s="27">
        <v>48</v>
      </c>
      <c r="B54" s="3" t="s">
        <v>63</v>
      </c>
      <c r="C54" s="66"/>
      <c r="D54" s="66"/>
      <c r="E54" s="37"/>
      <c r="F54" s="37"/>
      <c r="G54" s="43">
        <v>0</v>
      </c>
      <c r="H54" s="13">
        <v>0</v>
      </c>
      <c r="I54" s="13">
        <v>0</v>
      </c>
      <c r="J54" s="13">
        <f t="shared" si="8"/>
        <v>0</v>
      </c>
      <c r="K54" s="13">
        <f t="shared" si="9"/>
        <v>0</v>
      </c>
      <c r="L54" s="13">
        <f t="shared" si="51"/>
        <v>0</v>
      </c>
      <c r="M54" s="13">
        <f t="shared" si="61"/>
        <v>0</v>
      </c>
      <c r="N54" s="13">
        <f t="shared" si="62"/>
        <v>0</v>
      </c>
      <c r="O54" s="13">
        <f t="shared" si="63"/>
        <v>0</v>
      </c>
      <c r="P54" s="13">
        <f t="shared" si="11"/>
        <v>0</v>
      </c>
      <c r="Q54" s="13">
        <f t="shared" si="12"/>
        <v>0</v>
      </c>
      <c r="R54" s="13">
        <f t="shared" si="47"/>
        <v>0</v>
      </c>
      <c r="S54" s="13">
        <f t="shared" si="48"/>
        <v>0</v>
      </c>
      <c r="T54" s="13">
        <f t="shared" si="49"/>
        <v>0</v>
      </c>
      <c r="U54" s="13">
        <f t="shared" si="50"/>
        <v>0</v>
      </c>
      <c r="V54" s="10"/>
    </row>
    <row r="55" spans="1:22" x14ac:dyDescent="0.2">
      <c r="A55" s="27">
        <v>49</v>
      </c>
      <c r="B55" s="3" t="s">
        <v>39</v>
      </c>
      <c r="C55" s="66"/>
      <c r="D55" s="66"/>
      <c r="E55" s="37"/>
      <c r="F55" s="37"/>
      <c r="G55" s="43">
        <v>0</v>
      </c>
      <c r="H55" s="13">
        <v>0</v>
      </c>
      <c r="I55" s="13">
        <v>0</v>
      </c>
      <c r="J55" s="13">
        <f t="shared" si="8"/>
        <v>0</v>
      </c>
      <c r="K55" s="13">
        <f t="shared" si="9"/>
        <v>0</v>
      </c>
      <c r="L55" s="13">
        <f t="shared" si="51"/>
        <v>0</v>
      </c>
      <c r="M55" s="13">
        <f t="shared" si="61"/>
        <v>0</v>
      </c>
      <c r="N55" s="13">
        <f t="shared" si="62"/>
        <v>0</v>
      </c>
      <c r="O55" s="13">
        <f t="shared" si="63"/>
        <v>0</v>
      </c>
      <c r="P55" s="13">
        <f t="shared" si="11"/>
        <v>0</v>
      </c>
      <c r="Q55" s="13">
        <f t="shared" si="12"/>
        <v>0</v>
      </c>
      <c r="R55" s="13">
        <f t="shared" si="47"/>
        <v>0</v>
      </c>
      <c r="S55" s="13">
        <f t="shared" si="48"/>
        <v>0</v>
      </c>
      <c r="T55" s="13">
        <f t="shared" si="49"/>
        <v>0</v>
      </c>
      <c r="U55" s="13">
        <f t="shared" si="50"/>
        <v>0</v>
      </c>
      <c r="V55" s="10"/>
    </row>
    <row r="56" spans="1:22" x14ac:dyDescent="0.2">
      <c r="A56" s="27">
        <v>50</v>
      </c>
      <c r="B56" s="3" t="s">
        <v>40</v>
      </c>
      <c r="C56" s="66"/>
      <c r="D56" s="66"/>
      <c r="E56" s="37"/>
      <c r="F56" s="37"/>
      <c r="G56" s="43">
        <v>0</v>
      </c>
      <c r="H56" s="13">
        <v>0</v>
      </c>
      <c r="I56" s="13">
        <v>0</v>
      </c>
      <c r="J56" s="13">
        <f t="shared" si="8"/>
        <v>0</v>
      </c>
      <c r="K56" s="13">
        <f t="shared" si="9"/>
        <v>0</v>
      </c>
      <c r="L56" s="13">
        <f t="shared" si="51"/>
        <v>0</v>
      </c>
      <c r="M56" s="13">
        <f t="shared" si="61"/>
        <v>0</v>
      </c>
      <c r="N56" s="13">
        <f t="shared" si="62"/>
        <v>0</v>
      </c>
      <c r="O56" s="13">
        <f t="shared" si="63"/>
        <v>0</v>
      </c>
      <c r="P56" s="13">
        <f t="shared" si="11"/>
        <v>0</v>
      </c>
      <c r="Q56" s="13">
        <f t="shared" si="12"/>
        <v>0</v>
      </c>
      <c r="R56" s="13">
        <f t="shared" si="47"/>
        <v>0</v>
      </c>
      <c r="S56" s="13">
        <f t="shared" si="48"/>
        <v>0</v>
      </c>
      <c r="T56" s="13">
        <f t="shared" si="49"/>
        <v>0</v>
      </c>
      <c r="U56" s="13">
        <f t="shared" si="50"/>
        <v>0</v>
      </c>
      <c r="V56" s="10"/>
    </row>
    <row r="57" spans="1:22" x14ac:dyDescent="0.2">
      <c r="A57" s="27">
        <v>51</v>
      </c>
      <c r="B57" s="3" t="s">
        <v>41</v>
      </c>
      <c r="C57" s="66"/>
      <c r="D57" s="66"/>
      <c r="E57" s="37"/>
      <c r="F57" s="37"/>
      <c r="G57" s="43">
        <v>0</v>
      </c>
      <c r="H57" s="13">
        <v>0</v>
      </c>
      <c r="I57" s="13">
        <v>0</v>
      </c>
      <c r="J57" s="13">
        <f t="shared" si="8"/>
        <v>0</v>
      </c>
      <c r="K57" s="13">
        <f t="shared" si="9"/>
        <v>0</v>
      </c>
      <c r="L57" s="13">
        <f t="shared" si="51"/>
        <v>0</v>
      </c>
      <c r="M57" s="13">
        <f t="shared" si="61"/>
        <v>0</v>
      </c>
      <c r="N57" s="13">
        <f t="shared" si="62"/>
        <v>0</v>
      </c>
      <c r="O57" s="13">
        <f t="shared" si="63"/>
        <v>0</v>
      </c>
      <c r="P57" s="13">
        <f t="shared" si="11"/>
        <v>0</v>
      </c>
      <c r="Q57" s="13">
        <f t="shared" si="12"/>
        <v>0</v>
      </c>
      <c r="R57" s="13">
        <f t="shared" si="47"/>
        <v>0</v>
      </c>
      <c r="S57" s="13">
        <f t="shared" si="48"/>
        <v>0</v>
      </c>
      <c r="T57" s="13">
        <f t="shared" si="49"/>
        <v>0</v>
      </c>
      <c r="U57" s="13">
        <f t="shared" si="50"/>
        <v>0</v>
      </c>
      <c r="V57" s="10"/>
    </row>
    <row r="58" spans="1:22" x14ac:dyDescent="0.2">
      <c r="A58" s="27">
        <v>52</v>
      </c>
      <c r="B58" s="3" t="s">
        <v>42</v>
      </c>
      <c r="C58" s="66"/>
      <c r="D58" s="66"/>
      <c r="E58" s="37"/>
      <c r="F58" s="37"/>
      <c r="G58" s="43">
        <v>0</v>
      </c>
      <c r="H58" s="13">
        <v>0</v>
      </c>
      <c r="I58" s="13">
        <v>0</v>
      </c>
      <c r="J58" s="13">
        <f t="shared" si="8"/>
        <v>0</v>
      </c>
      <c r="K58" s="13">
        <f t="shared" si="9"/>
        <v>0</v>
      </c>
      <c r="L58" s="13">
        <f t="shared" si="51"/>
        <v>0</v>
      </c>
      <c r="M58" s="13">
        <f t="shared" si="61"/>
        <v>0</v>
      </c>
      <c r="N58" s="13">
        <f t="shared" si="62"/>
        <v>0</v>
      </c>
      <c r="O58" s="13">
        <f t="shared" si="63"/>
        <v>0</v>
      </c>
      <c r="P58" s="13">
        <f t="shared" si="11"/>
        <v>0</v>
      </c>
      <c r="Q58" s="13">
        <f t="shared" si="12"/>
        <v>0</v>
      </c>
      <c r="R58" s="13">
        <f t="shared" si="47"/>
        <v>0</v>
      </c>
      <c r="S58" s="13">
        <f t="shared" si="48"/>
        <v>0</v>
      </c>
      <c r="T58" s="13">
        <f t="shared" si="49"/>
        <v>0</v>
      </c>
      <c r="U58" s="13">
        <f t="shared" si="50"/>
        <v>0</v>
      </c>
      <c r="V58" s="10"/>
    </row>
    <row r="59" spans="1:22" x14ac:dyDescent="0.2">
      <c r="A59" s="27">
        <v>53</v>
      </c>
      <c r="B59" s="3" t="s">
        <v>53</v>
      </c>
      <c r="C59" s="66"/>
      <c r="D59" s="66"/>
      <c r="E59" s="37"/>
      <c r="F59" s="37"/>
      <c r="G59" s="43">
        <v>0</v>
      </c>
      <c r="H59" s="13">
        <v>0</v>
      </c>
      <c r="I59" s="13">
        <v>0</v>
      </c>
      <c r="J59" s="13">
        <f t="shared" si="8"/>
        <v>0</v>
      </c>
      <c r="K59" s="13">
        <f t="shared" si="9"/>
        <v>0</v>
      </c>
      <c r="L59" s="13">
        <f t="shared" si="51"/>
        <v>0</v>
      </c>
      <c r="M59" s="13">
        <f t="shared" si="61"/>
        <v>0</v>
      </c>
      <c r="N59" s="13">
        <f t="shared" si="62"/>
        <v>0</v>
      </c>
      <c r="O59" s="13">
        <f t="shared" si="63"/>
        <v>0</v>
      </c>
      <c r="P59" s="13">
        <f t="shared" si="11"/>
        <v>0</v>
      </c>
      <c r="Q59" s="13">
        <f t="shared" si="12"/>
        <v>0</v>
      </c>
      <c r="R59" s="13">
        <f t="shared" si="47"/>
        <v>0</v>
      </c>
      <c r="S59" s="13">
        <f t="shared" si="48"/>
        <v>0</v>
      </c>
      <c r="T59" s="13">
        <f t="shared" si="49"/>
        <v>0</v>
      </c>
      <c r="U59" s="13">
        <f t="shared" si="50"/>
        <v>0</v>
      </c>
      <c r="V59" s="10"/>
    </row>
    <row r="60" spans="1:22" x14ac:dyDescent="0.2">
      <c r="A60" s="27">
        <v>54</v>
      </c>
      <c r="B60" s="7" t="s">
        <v>132</v>
      </c>
      <c r="C60" s="67">
        <v>441457</v>
      </c>
      <c r="D60" s="67">
        <v>381037</v>
      </c>
      <c r="E60" s="37">
        <f t="shared" si="13"/>
        <v>0.53672975122006972</v>
      </c>
      <c r="F60" s="37">
        <f t="shared" si="14"/>
        <v>0.46327024877993028</v>
      </c>
      <c r="G60" s="43">
        <v>758</v>
      </c>
      <c r="H60" s="13">
        <f t="shared" ref="H60" si="64">ROUND(G60/4,)</f>
        <v>190</v>
      </c>
      <c r="I60" s="13">
        <f t="shared" ref="I60" si="65">H60</f>
        <v>190</v>
      </c>
      <c r="J60" s="13">
        <f t="shared" ref="J60" si="66">H60</f>
        <v>190</v>
      </c>
      <c r="K60" s="13">
        <f t="shared" si="9"/>
        <v>188</v>
      </c>
      <c r="L60" s="13">
        <f t="shared" si="51"/>
        <v>407</v>
      </c>
      <c r="M60" s="27">
        <f t="shared" ref="M60" si="67">ROUND(L60/4,0)</f>
        <v>102</v>
      </c>
      <c r="N60" s="27">
        <f t="shared" ref="N60" si="68">M60</f>
        <v>102</v>
      </c>
      <c r="O60" s="27">
        <f t="shared" ref="O60" si="69">M60</f>
        <v>102</v>
      </c>
      <c r="P60" s="27">
        <f t="shared" si="11"/>
        <v>101</v>
      </c>
      <c r="Q60" s="13">
        <f t="shared" si="12"/>
        <v>351</v>
      </c>
      <c r="R60" s="32">
        <f t="shared" ref="R60:U60" si="70">H60-M60</f>
        <v>88</v>
      </c>
      <c r="S60" s="32">
        <f t="shared" si="70"/>
        <v>88</v>
      </c>
      <c r="T60" s="32">
        <f t="shared" si="70"/>
        <v>88</v>
      </c>
      <c r="U60" s="32">
        <f t="shared" si="70"/>
        <v>87</v>
      </c>
      <c r="V60" s="10"/>
    </row>
    <row r="61" spans="1:22" x14ac:dyDescent="0.2">
      <c r="A61" s="27">
        <v>55</v>
      </c>
      <c r="B61" s="3" t="s">
        <v>43</v>
      </c>
      <c r="C61" s="66"/>
      <c r="D61" s="66"/>
      <c r="E61" s="37"/>
      <c r="F61" s="37"/>
      <c r="G61" s="43">
        <v>0</v>
      </c>
      <c r="H61" s="13">
        <v>0</v>
      </c>
      <c r="I61" s="13">
        <v>0</v>
      </c>
      <c r="J61" s="13">
        <f t="shared" si="8"/>
        <v>0</v>
      </c>
      <c r="K61" s="13">
        <f t="shared" si="9"/>
        <v>0</v>
      </c>
      <c r="L61" s="13">
        <f t="shared" si="51"/>
        <v>0</v>
      </c>
      <c r="M61" s="13">
        <f t="shared" ref="M61:M80" si="71">ROUND(H61*E61,0)</f>
        <v>0</v>
      </c>
      <c r="N61" s="13">
        <f t="shared" ref="N61:N80" si="72">ROUND(I61*E61,0)</f>
        <v>0</v>
      </c>
      <c r="O61" s="13">
        <f t="shared" ref="O61:O80" si="73">ROUND(J61*E61,0)</f>
        <v>0</v>
      </c>
      <c r="P61" s="13">
        <f t="shared" si="11"/>
        <v>0</v>
      </c>
      <c r="Q61" s="13">
        <f t="shared" si="12"/>
        <v>0</v>
      </c>
      <c r="R61" s="13">
        <f t="shared" ref="R61:R80" si="74">H61-M61</f>
        <v>0</v>
      </c>
      <c r="S61" s="13">
        <f t="shared" ref="S61:S80" si="75">I61-N61</f>
        <v>0</v>
      </c>
      <c r="T61" s="13">
        <f t="shared" ref="T61:T80" si="76">J61-O61</f>
        <v>0</v>
      </c>
      <c r="U61" s="13">
        <f t="shared" ref="U61:U80" si="77">K61-P61</f>
        <v>0</v>
      </c>
      <c r="V61" s="10"/>
    </row>
    <row r="62" spans="1:22" x14ac:dyDescent="0.2">
      <c r="A62" s="27">
        <v>56</v>
      </c>
      <c r="B62" s="7" t="s">
        <v>44</v>
      </c>
      <c r="C62" s="66"/>
      <c r="D62" s="66"/>
      <c r="E62" s="37"/>
      <c r="F62" s="37"/>
      <c r="G62" s="43">
        <v>0</v>
      </c>
      <c r="H62" s="13">
        <v>0</v>
      </c>
      <c r="I62" s="13">
        <v>0</v>
      </c>
      <c r="J62" s="13">
        <f t="shared" si="8"/>
        <v>0</v>
      </c>
      <c r="K62" s="13">
        <f t="shared" si="9"/>
        <v>0</v>
      </c>
      <c r="L62" s="13">
        <f t="shared" si="51"/>
        <v>0</v>
      </c>
      <c r="M62" s="13">
        <f t="shared" si="71"/>
        <v>0</v>
      </c>
      <c r="N62" s="13">
        <f t="shared" si="72"/>
        <v>0</v>
      </c>
      <c r="O62" s="13">
        <f t="shared" si="73"/>
        <v>0</v>
      </c>
      <c r="P62" s="13">
        <f t="shared" si="11"/>
        <v>0</v>
      </c>
      <c r="Q62" s="13">
        <f t="shared" si="12"/>
        <v>0</v>
      </c>
      <c r="R62" s="13">
        <f t="shared" si="74"/>
        <v>0</v>
      </c>
      <c r="S62" s="13">
        <f t="shared" si="75"/>
        <v>0</v>
      </c>
      <c r="T62" s="13">
        <f t="shared" si="76"/>
        <v>0</v>
      </c>
      <c r="U62" s="13">
        <f t="shared" si="77"/>
        <v>0</v>
      </c>
      <c r="V62" s="10"/>
    </row>
    <row r="63" spans="1:22" x14ac:dyDescent="0.2">
      <c r="A63" s="27">
        <v>57</v>
      </c>
      <c r="B63" s="7" t="s">
        <v>45</v>
      </c>
      <c r="C63" s="66"/>
      <c r="D63" s="66"/>
      <c r="E63" s="37"/>
      <c r="F63" s="37"/>
      <c r="G63" s="43">
        <v>0</v>
      </c>
      <c r="H63" s="13">
        <v>0</v>
      </c>
      <c r="I63" s="13">
        <v>0</v>
      </c>
      <c r="J63" s="13">
        <f t="shared" si="8"/>
        <v>0</v>
      </c>
      <c r="K63" s="13">
        <f t="shared" si="9"/>
        <v>0</v>
      </c>
      <c r="L63" s="13">
        <f t="shared" si="51"/>
        <v>0</v>
      </c>
      <c r="M63" s="13">
        <f t="shared" si="71"/>
        <v>0</v>
      </c>
      <c r="N63" s="13">
        <f t="shared" si="72"/>
        <v>0</v>
      </c>
      <c r="O63" s="13">
        <f t="shared" si="73"/>
        <v>0</v>
      </c>
      <c r="P63" s="13">
        <f t="shared" si="11"/>
        <v>0</v>
      </c>
      <c r="Q63" s="13">
        <f t="shared" si="12"/>
        <v>0</v>
      </c>
      <c r="R63" s="13">
        <f t="shared" si="74"/>
        <v>0</v>
      </c>
      <c r="S63" s="13">
        <f t="shared" si="75"/>
        <v>0</v>
      </c>
      <c r="T63" s="13">
        <f t="shared" si="76"/>
        <v>0</v>
      </c>
      <c r="U63" s="13">
        <f t="shared" si="77"/>
        <v>0</v>
      </c>
      <c r="V63" s="10"/>
    </row>
    <row r="64" spans="1:22" x14ac:dyDescent="0.2">
      <c r="A64" s="27">
        <v>58</v>
      </c>
      <c r="B64" s="7" t="s">
        <v>46</v>
      </c>
      <c r="C64" s="66"/>
      <c r="D64" s="66"/>
      <c r="E64" s="37"/>
      <c r="F64" s="37"/>
      <c r="G64" s="43">
        <v>0</v>
      </c>
      <c r="H64" s="13">
        <v>0</v>
      </c>
      <c r="I64" s="13">
        <v>0</v>
      </c>
      <c r="J64" s="13">
        <f t="shared" si="8"/>
        <v>0</v>
      </c>
      <c r="K64" s="13">
        <f t="shared" si="9"/>
        <v>0</v>
      </c>
      <c r="L64" s="13">
        <f t="shared" si="51"/>
        <v>0</v>
      </c>
      <c r="M64" s="13">
        <f t="shared" si="71"/>
        <v>0</v>
      </c>
      <c r="N64" s="13">
        <f t="shared" si="72"/>
        <v>0</v>
      </c>
      <c r="O64" s="13">
        <f t="shared" si="73"/>
        <v>0</v>
      </c>
      <c r="P64" s="13">
        <f t="shared" si="11"/>
        <v>0</v>
      </c>
      <c r="Q64" s="13">
        <f t="shared" si="12"/>
        <v>0</v>
      </c>
      <c r="R64" s="13">
        <f t="shared" si="74"/>
        <v>0</v>
      </c>
      <c r="S64" s="13">
        <f t="shared" si="75"/>
        <v>0</v>
      </c>
      <c r="T64" s="13">
        <f t="shared" si="76"/>
        <v>0</v>
      </c>
      <c r="U64" s="13">
        <f t="shared" si="77"/>
        <v>0</v>
      </c>
      <c r="V64" s="10"/>
    </row>
    <row r="65" spans="1:22" x14ac:dyDescent="0.2">
      <c r="A65" s="27">
        <v>59</v>
      </c>
      <c r="B65" s="7" t="s">
        <v>48</v>
      </c>
      <c r="C65" s="66"/>
      <c r="D65" s="66"/>
      <c r="E65" s="37"/>
      <c r="F65" s="37"/>
      <c r="G65" s="43">
        <v>0</v>
      </c>
      <c r="H65" s="13">
        <v>0</v>
      </c>
      <c r="I65" s="13">
        <v>0</v>
      </c>
      <c r="J65" s="13">
        <f t="shared" si="8"/>
        <v>0</v>
      </c>
      <c r="K65" s="13">
        <f t="shared" si="9"/>
        <v>0</v>
      </c>
      <c r="L65" s="13">
        <f t="shared" si="51"/>
        <v>0</v>
      </c>
      <c r="M65" s="13">
        <f t="shared" si="71"/>
        <v>0</v>
      </c>
      <c r="N65" s="13">
        <f t="shared" si="72"/>
        <v>0</v>
      </c>
      <c r="O65" s="13">
        <f t="shared" si="73"/>
        <v>0</v>
      </c>
      <c r="P65" s="13">
        <f t="shared" si="11"/>
        <v>0</v>
      </c>
      <c r="Q65" s="13">
        <f t="shared" si="12"/>
        <v>0</v>
      </c>
      <c r="R65" s="13">
        <f t="shared" si="74"/>
        <v>0</v>
      </c>
      <c r="S65" s="13">
        <f t="shared" si="75"/>
        <v>0</v>
      </c>
      <c r="T65" s="13">
        <f t="shared" si="76"/>
        <v>0</v>
      </c>
      <c r="U65" s="13">
        <f t="shared" si="77"/>
        <v>0</v>
      </c>
      <c r="V65" s="10"/>
    </row>
    <row r="66" spans="1:22" x14ac:dyDescent="0.2">
      <c r="A66" s="27">
        <v>60</v>
      </c>
      <c r="B66" s="3" t="s">
        <v>49</v>
      </c>
      <c r="C66" s="66"/>
      <c r="D66" s="66"/>
      <c r="E66" s="37"/>
      <c r="F66" s="37"/>
      <c r="G66" s="43">
        <v>0</v>
      </c>
      <c r="H66" s="13">
        <v>0</v>
      </c>
      <c r="I66" s="13">
        <v>0</v>
      </c>
      <c r="J66" s="13">
        <f t="shared" si="8"/>
        <v>0</v>
      </c>
      <c r="K66" s="13">
        <f t="shared" si="9"/>
        <v>0</v>
      </c>
      <c r="L66" s="13">
        <f t="shared" si="51"/>
        <v>0</v>
      </c>
      <c r="M66" s="13">
        <f t="shared" si="71"/>
        <v>0</v>
      </c>
      <c r="N66" s="13">
        <f t="shared" si="72"/>
        <v>0</v>
      </c>
      <c r="O66" s="13">
        <f t="shared" si="73"/>
        <v>0</v>
      </c>
      <c r="P66" s="13">
        <f t="shared" si="11"/>
        <v>0</v>
      </c>
      <c r="Q66" s="13">
        <f t="shared" si="12"/>
        <v>0</v>
      </c>
      <c r="R66" s="13">
        <f t="shared" si="74"/>
        <v>0</v>
      </c>
      <c r="S66" s="13">
        <f t="shared" si="75"/>
        <v>0</v>
      </c>
      <c r="T66" s="13">
        <f t="shared" si="76"/>
        <v>0</v>
      </c>
      <c r="U66" s="13">
        <f t="shared" si="77"/>
        <v>0</v>
      </c>
      <c r="V66" s="10"/>
    </row>
    <row r="67" spans="1:22" x14ac:dyDescent="0.2">
      <c r="A67" s="27">
        <v>61</v>
      </c>
      <c r="B67" s="7" t="s">
        <v>133</v>
      </c>
      <c r="C67" s="66"/>
      <c r="D67" s="66"/>
      <c r="E67" s="37"/>
      <c r="F67" s="37"/>
      <c r="G67" s="43">
        <v>0</v>
      </c>
      <c r="H67" s="13">
        <v>0</v>
      </c>
      <c r="I67" s="13">
        <v>0</v>
      </c>
      <c r="J67" s="13">
        <f t="shared" si="8"/>
        <v>0</v>
      </c>
      <c r="K67" s="13">
        <f t="shared" si="9"/>
        <v>0</v>
      </c>
      <c r="L67" s="13">
        <f t="shared" si="51"/>
        <v>0</v>
      </c>
      <c r="M67" s="13">
        <f t="shared" si="71"/>
        <v>0</v>
      </c>
      <c r="N67" s="13">
        <f t="shared" si="72"/>
        <v>0</v>
      </c>
      <c r="O67" s="13">
        <f t="shared" si="73"/>
        <v>0</v>
      </c>
      <c r="P67" s="13">
        <f t="shared" si="11"/>
        <v>0</v>
      </c>
      <c r="Q67" s="13">
        <f t="shared" si="12"/>
        <v>0</v>
      </c>
      <c r="R67" s="13">
        <f t="shared" si="74"/>
        <v>0</v>
      </c>
      <c r="S67" s="13">
        <f t="shared" si="75"/>
        <v>0</v>
      </c>
      <c r="T67" s="13">
        <f t="shared" si="76"/>
        <v>0</v>
      </c>
      <c r="U67" s="13">
        <f t="shared" si="77"/>
        <v>0</v>
      </c>
      <c r="V67" s="10"/>
    </row>
    <row r="68" spans="1:22" x14ac:dyDescent="0.2">
      <c r="A68" s="27">
        <v>62</v>
      </c>
      <c r="B68" s="7" t="s">
        <v>134</v>
      </c>
      <c r="C68" s="66"/>
      <c r="D68" s="66"/>
      <c r="E68" s="37"/>
      <c r="F68" s="37"/>
      <c r="G68" s="43">
        <v>0</v>
      </c>
      <c r="H68" s="13">
        <v>0</v>
      </c>
      <c r="I68" s="13">
        <v>0</v>
      </c>
      <c r="J68" s="13">
        <f t="shared" si="8"/>
        <v>0</v>
      </c>
      <c r="K68" s="13">
        <f t="shared" si="9"/>
        <v>0</v>
      </c>
      <c r="L68" s="13">
        <f t="shared" si="51"/>
        <v>0</v>
      </c>
      <c r="M68" s="13">
        <f t="shared" si="71"/>
        <v>0</v>
      </c>
      <c r="N68" s="13">
        <f t="shared" si="72"/>
        <v>0</v>
      </c>
      <c r="O68" s="13">
        <f t="shared" si="73"/>
        <v>0</v>
      </c>
      <c r="P68" s="13">
        <f t="shared" si="11"/>
        <v>0</v>
      </c>
      <c r="Q68" s="13">
        <f t="shared" si="12"/>
        <v>0</v>
      </c>
      <c r="R68" s="13">
        <f t="shared" si="74"/>
        <v>0</v>
      </c>
      <c r="S68" s="13">
        <f t="shared" si="75"/>
        <v>0</v>
      </c>
      <c r="T68" s="13">
        <f t="shared" si="76"/>
        <v>0</v>
      </c>
      <c r="U68" s="13">
        <f t="shared" si="77"/>
        <v>0</v>
      </c>
      <c r="V68" s="10"/>
    </row>
    <row r="69" spans="1:22" x14ac:dyDescent="0.2">
      <c r="A69" s="27">
        <v>63</v>
      </c>
      <c r="B69" s="7" t="s">
        <v>129</v>
      </c>
      <c r="C69" s="66"/>
      <c r="D69" s="66"/>
      <c r="E69" s="37"/>
      <c r="F69" s="37"/>
      <c r="G69" s="43">
        <v>0</v>
      </c>
      <c r="H69" s="13">
        <v>0</v>
      </c>
      <c r="I69" s="13">
        <v>0</v>
      </c>
      <c r="J69" s="13">
        <f t="shared" si="8"/>
        <v>0</v>
      </c>
      <c r="K69" s="13">
        <f t="shared" si="9"/>
        <v>0</v>
      </c>
      <c r="L69" s="13">
        <f t="shared" si="51"/>
        <v>0</v>
      </c>
      <c r="M69" s="13">
        <f t="shared" si="71"/>
        <v>0</v>
      </c>
      <c r="N69" s="13">
        <f t="shared" si="72"/>
        <v>0</v>
      </c>
      <c r="O69" s="13">
        <f t="shared" si="73"/>
        <v>0</v>
      </c>
      <c r="P69" s="13">
        <f t="shared" si="11"/>
        <v>0</v>
      </c>
      <c r="Q69" s="13">
        <f t="shared" si="12"/>
        <v>0</v>
      </c>
      <c r="R69" s="13">
        <f t="shared" si="74"/>
        <v>0</v>
      </c>
      <c r="S69" s="13">
        <f t="shared" si="75"/>
        <v>0</v>
      </c>
      <c r="T69" s="13">
        <f t="shared" si="76"/>
        <v>0</v>
      </c>
      <c r="U69" s="13">
        <f t="shared" si="77"/>
        <v>0</v>
      </c>
      <c r="V69" s="10"/>
    </row>
    <row r="70" spans="1:22" x14ac:dyDescent="0.2">
      <c r="A70" s="27">
        <v>64</v>
      </c>
      <c r="B70" s="7" t="s">
        <v>52</v>
      </c>
      <c r="C70" s="66"/>
      <c r="D70" s="66"/>
      <c r="E70" s="37"/>
      <c r="F70" s="37"/>
      <c r="G70" s="43">
        <v>0</v>
      </c>
      <c r="H70" s="13">
        <v>0</v>
      </c>
      <c r="I70" s="13">
        <v>0</v>
      </c>
      <c r="J70" s="13">
        <f t="shared" si="8"/>
        <v>0</v>
      </c>
      <c r="K70" s="13">
        <f t="shared" si="9"/>
        <v>0</v>
      </c>
      <c r="L70" s="13">
        <f t="shared" si="51"/>
        <v>0</v>
      </c>
      <c r="M70" s="13">
        <f t="shared" si="71"/>
        <v>0</v>
      </c>
      <c r="N70" s="13">
        <f t="shared" si="72"/>
        <v>0</v>
      </c>
      <c r="O70" s="13">
        <f t="shared" si="73"/>
        <v>0</v>
      </c>
      <c r="P70" s="13">
        <f t="shared" si="11"/>
        <v>0</v>
      </c>
      <c r="Q70" s="13">
        <f t="shared" si="12"/>
        <v>0</v>
      </c>
      <c r="R70" s="13">
        <f t="shared" si="74"/>
        <v>0</v>
      </c>
      <c r="S70" s="13">
        <f t="shared" si="75"/>
        <v>0</v>
      </c>
      <c r="T70" s="13">
        <f t="shared" si="76"/>
        <v>0</v>
      </c>
      <c r="U70" s="13">
        <f t="shared" si="77"/>
        <v>0</v>
      </c>
      <c r="V70" s="10"/>
    </row>
    <row r="71" spans="1:22" x14ac:dyDescent="0.2">
      <c r="A71" s="27">
        <v>65</v>
      </c>
      <c r="B71" s="7" t="s">
        <v>51</v>
      </c>
      <c r="C71" s="66"/>
      <c r="D71" s="66"/>
      <c r="E71" s="37"/>
      <c r="F71" s="37"/>
      <c r="G71" s="43">
        <v>0</v>
      </c>
      <c r="H71" s="13">
        <v>0</v>
      </c>
      <c r="I71" s="13">
        <v>0</v>
      </c>
      <c r="J71" s="13">
        <f t="shared" si="8"/>
        <v>0</v>
      </c>
      <c r="K71" s="13">
        <f t="shared" si="9"/>
        <v>0</v>
      </c>
      <c r="L71" s="13">
        <f t="shared" si="51"/>
        <v>0</v>
      </c>
      <c r="M71" s="13">
        <f t="shared" si="71"/>
        <v>0</v>
      </c>
      <c r="N71" s="13">
        <f t="shared" si="72"/>
        <v>0</v>
      </c>
      <c r="O71" s="13">
        <f t="shared" si="73"/>
        <v>0</v>
      </c>
      <c r="P71" s="13">
        <f t="shared" si="11"/>
        <v>0</v>
      </c>
      <c r="Q71" s="13">
        <f t="shared" si="12"/>
        <v>0</v>
      </c>
      <c r="R71" s="13">
        <f t="shared" si="74"/>
        <v>0</v>
      </c>
      <c r="S71" s="13">
        <f t="shared" si="75"/>
        <v>0</v>
      </c>
      <c r="T71" s="13">
        <f t="shared" si="76"/>
        <v>0</v>
      </c>
      <c r="U71" s="13">
        <f t="shared" si="77"/>
        <v>0</v>
      </c>
      <c r="V71" s="10"/>
    </row>
    <row r="72" spans="1:22" x14ac:dyDescent="0.2">
      <c r="A72" s="27">
        <v>66</v>
      </c>
      <c r="B72" s="7" t="s">
        <v>50</v>
      </c>
      <c r="C72" s="66"/>
      <c r="D72" s="66"/>
      <c r="E72" s="37"/>
      <c r="F72" s="37"/>
      <c r="G72" s="43">
        <v>0</v>
      </c>
      <c r="H72" s="13">
        <v>0</v>
      </c>
      <c r="I72" s="13">
        <v>0</v>
      </c>
      <c r="J72" s="13">
        <f t="shared" ref="J72:J80" si="78">C72+D72-H72-I72</f>
        <v>0</v>
      </c>
      <c r="K72" s="13">
        <f t="shared" ref="K72:K80" si="79">G72-H72-I72-J72</f>
        <v>0</v>
      </c>
      <c r="L72" s="13">
        <f t="shared" si="51"/>
        <v>0</v>
      </c>
      <c r="M72" s="13">
        <f t="shared" si="71"/>
        <v>0</v>
      </c>
      <c r="N72" s="13">
        <f t="shared" si="72"/>
        <v>0</v>
      </c>
      <c r="O72" s="13">
        <f t="shared" si="73"/>
        <v>0</v>
      </c>
      <c r="P72" s="13">
        <f t="shared" ref="P72:P80" si="80">L72-M72-N72-O72</f>
        <v>0</v>
      </c>
      <c r="Q72" s="13">
        <f t="shared" ref="Q72:Q80" si="81">R72+S72+T72+U72</f>
        <v>0</v>
      </c>
      <c r="R72" s="13">
        <f t="shared" si="74"/>
        <v>0</v>
      </c>
      <c r="S72" s="13">
        <f t="shared" si="75"/>
        <v>0</v>
      </c>
      <c r="T72" s="13">
        <f t="shared" si="76"/>
        <v>0</v>
      </c>
      <c r="U72" s="13">
        <f t="shared" si="77"/>
        <v>0</v>
      </c>
      <c r="V72" s="10"/>
    </row>
    <row r="73" spans="1:22" x14ac:dyDescent="0.2">
      <c r="A73" s="27">
        <v>67</v>
      </c>
      <c r="B73" s="7" t="s">
        <v>135</v>
      </c>
      <c r="C73" s="66"/>
      <c r="D73" s="66"/>
      <c r="E73" s="37"/>
      <c r="F73" s="37"/>
      <c r="G73" s="43">
        <v>0</v>
      </c>
      <c r="H73" s="13">
        <v>0</v>
      </c>
      <c r="I73" s="13">
        <v>0</v>
      </c>
      <c r="J73" s="13">
        <f t="shared" si="78"/>
        <v>0</v>
      </c>
      <c r="K73" s="13">
        <f t="shared" si="79"/>
        <v>0</v>
      </c>
      <c r="L73" s="13">
        <f t="shared" si="51"/>
        <v>0</v>
      </c>
      <c r="M73" s="13">
        <f t="shared" si="71"/>
        <v>0</v>
      </c>
      <c r="N73" s="13">
        <f t="shared" si="72"/>
        <v>0</v>
      </c>
      <c r="O73" s="13">
        <f t="shared" si="73"/>
        <v>0</v>
      </c>
      <c r="P73" s="13">
        <f t="shared" si="80"/>
        <v>0</v>
      </c>
      <c r="Q73" s="13">
        <f t="shared" si="81"/>
        <v>0</v>
      </c>
      <c r="R73" s="13">
        <f t="shared" si="74"/>
        <v>0</v>
      </c>
      <c r="S73" s="13">
        <f t="shared" si="75"/>
        <v>0</v>
      </c>
      <c r="T73" s="13">
        <f t="shared" si="76"/>
        <v>0</v>
      </c>
      <c r="U73" s="13">
        <f t="shared" si="77"/>
        <v>0</v>
      </c>
      <c r="V73" s="10"/>
    </row>
    <row r="74" spans="1:22" x14ac:dyDescent="0.2">
      <c r="A74" s="27">
        <v>68</v>
      </c>
      <c r="B74" s="7" t="s">
        <v>64</v>
      </c>
      <c r="C74" s="66"/>
      <c r="D74" s="66"/>
      <c r="E74" s="37"/>
      <c r="F74" s="37"/>
      <c r="G74" s="43">
        <v>0</v>
      </c>
      <c r="H74" s="13">
        <v>0</v>
      </c>
      <c r="I74" s="13">
        <v>0</v>
      </c>
      <c r="J74" s="13">
        <v>0</v>
      </c>
      <c r="K74" s="13">
        <f t="shared" si="79"/>
        <v>0</v>
      </c>
      <c r="L74" s="13">
        <f t="shared" si="51"/>
        <v>0</v>
      </c>
      <c r="M74" s="13">
        <f t="shared" si="71"/>
        <v>0</v>
      </c>
      <c r="N74" s="13">
        <f t="shared" si="72"/>
        <v>0</v>
      </c>
      <c r="O74" s="13">
        <f t="shared" si="73"/>
        <v>0</v>
      </c>
      <c r="P74" s="13">
        <f t="shared" si="80"/>
        <v>0</v>
      </c>
      <c r="Q74" s="13">
        <f t="shared" si="81"/>
        <v>0</v>
      </c>
      <c r="R74" s="13">
        <f t="shared" si="74"/>
        <v>0</v>
      </c>
      <c r="S74" s="13">
        <f t="shared" si="75"/>
        <v>0</v>
      </c>
      <c r="T74" s="13">
        <f t="shared" si="76"/>
        <v>0</v>
      </c>
      <c r="U74" s="13">
        <f t="shared" si="77"/>
        <v>0</v>
      </c>
      <c r="V74" s="10"/>
    </row>
    <row r="75" spans="1:22" x14ac:dyDescent="0.2">
      <c r="A75" s="27">
        <v>69</v>
      </c>
      <c r="B75" s="7" t="s">
        <v>136</v>
      </c>
      <c r="C75" s="37"/>
      <c r="D75" s="37"/>
      <c r="E75" s="37"/>
      <c r="F75" s="37"/>
      <c r="G75" s="43">
        <v>0</v>
      </c>
      <c r="H75" s="13">
        <v>0</v>
      </c>
      <c r="I75" s="13">
        <v>0</v>
      </c>
      <c r="J75" s="13">
        <f t="shared" si="78"/>
        <v>0</v>
      </c>
      <c r="K75" s="13">
        <f t="shared" si="79"/>
        <v>0</v>
      </c>
      <c r="L75" s="13">
        <f t="shared" si="51"/>
        <v>0</v>
      </c>
      <c r="M75" s="13">
        <f t="shared" si="71"/>
        <v>0</v>
      </c>
      <c r="N75" s="13">
        <f t="shared" si="72"/>
        <v>0</v>
      </c>
      <c r="O75" s="13">
        <f t="shared" si="73"/>
        <v>0</v>
      </c>
      <c r="P75" s="13">
        <f t="shared" si="80"/>
        <v>0</v>
      </c>
      <c r="Q75" s="13">
        <f t="shared" si="81"/>
        <v>0</v>
      </c>
      <c r="R75" s="13">
        <f t="shared" si="74"/>
        <v>0</v>
      </c>
      <c r="S75" s="13">
        <f t="shared" si="75"/>
        <v>0</v>
      </c>
      <c r="T75" s="13">
        <f t="shared" si="76"/>
        <v>0</v>
      </c>
      <c r="U75" s="13">
        <f t="shared" si="77"/>
        <v>0</v>
      </c>
    </row>
    <row r="76" spans="1:22" ht="45" x14ac:dyDescent="0.2">
      <c r="A76" s="27">
        <v>70</v>
      </c>
      <c r="B76" s="7" t="s">
        <v>137</v>
      </c>
      <c r="C76" s="37"/>
      <c r="D76" s="37"/>
      <c r="E76" s="37"/>
      <c r="F76" s="37"/>
      <c r="G76" s="43">
        <v>0</v>
      </c>
      <c r="H76" s="13">
        <v>0</v>
      </c>
      <c r="I76" s="13">
        <v>0</v>
      </c>
      <c r="J76" s="13">
        <f t="shared" si="78"/>
        <v>0</v>
      </c>
      <c r="K76" s="13">
        <f t="shared" si="79"/>
        <v>0</v>
      </c>
      <c r="L76" s="13">
        <f t="shared" si="51"/>
        <v>0</v>
      </c>
      <c r="M76" s="13">
        <f t="shared" si="71"/>
        <v>0</v>
      </c>
      <c r="N76" s="13">
        <f t="shared" si="72"/>
        <v>0</v>
      </c>
      <c r="O76" s="13">
        <f t="shared" si="73"/>
        <v>0</v>
      </c>
      <c r="P76" s="13">
        <f t="shared" si="80"/>
        <v>0</v>
      </c>
      <c r="Q76" s="13">
        <f t="shared" si="81"/>
        <v>0</v>
      </c>
      <c r="R76" s="13">
        <f t="shared" si="74"/>
        <v>0</v>
      </c>
      <c r="S76" s="13">
        <f t="shared" si="75"/>
        <v>0</v>
      </c>
      <c r="T76" s="13">
        <f t="shared" si="76"/>
        <v>0</v>
      </c>
      <c r="U76" s="13">
        <f t="shared" si="77"/>
        <v>0</v>
      </c>
    </row>
    <row r="77" spans="1:22" x14ac:dyDescent="0.2">
      <c r="A77" s="27">
        <v>71</v>
      </c>
      <c r="B77" s="7" t="s">
        <v>138</v>
      </c>
      <c r="C77" s="37"/>
      <c r="D77" s="37"/>
      <c r="E77" s="37"/>
      <c r="F77" s="37"/>
      <c r="G77" s="43">
        <v>0</v>
      </c>
      <c r="H77" s="13">
        <v>0</v>
      </c>
      <c r="I77" s="13">
        <v>0</v>
      </c>
      <c r="J77" s="13">
        <f t="shared" si="78"/>
        <v>0</v>
      </c>
      <c r="K77" s="13">
        <f t="shared" si="79"/>
        <v>0</v>
      </c>
      <c r="L77" s="13">
        <f t="shared" si="51"/>
        <v>0</v>
      </c>
      <c r="M77" s="13">
        <f t="shared" si="71"/>
        <v>0</v>
      </c>
      <c r="N77" s="13">
        <f t="shared" si="72"/>
        <v>0</v>
      </c>
      <c r="O77" s="13">
        <f t="shared" si="73"/>
        <v>0</v>
      </c>
      <c r="P77" s="13">
        <f t="shared" si="80"/>
        <v>0</v>
      </c>
      <c r="Q77" s="13">
        <f t="shared" si="81"/>
        <v>0</v>
      </c>
      <c r="R77" s="13">
        <f t="shared" si="74"/>
        <v>0</v>
      </c>
      <c r="S77" s="13">
        <f t="shared" si="75"/>
        <v>0</v>
      </c>
      <c r="T77" s="13">
        <f t="shared" si="76"/>
        <v>0</v>
      </c>
      <c r="U77" s="13">
        <f t="shared" si="77"/>
        <v>0</v>
      </c>
    </row>
    <row r="78" spans="1:22" x14ac:dyDescent="0.2">
      <c r="A78" s="27">
        <v>72</v>
      </c>
      <c r="B78" s="3" t="s">
        <v>139</v>
      </c>
      <c r="C78" s="37"/>
      <c r="D78" s="37"/>
      <c r="E78" s="37"/>
      <c r="F78" s="37"/>
      <c r="G78" s="43">
        <v>0</v>
      </c>
      <c r="H78" s="13">
        <v>0</v>
      </c>
      <c r="I78" s="13">
        <v>0</v>
      </c>
      <c r="J78" s="13">
        <f t="shared" si="78"/>
        <v>0</v>
      </c>
      <c r="K78" s="13">
        <f t="shared" si="79"/>
        <v>0</v>
      </c>
      <c r="L78" s="13">
        <f t="shared" si="51"/>
        <v>0</v>
      </c>
      <c r="M78" s="13">
        <f t="shared" si="71"/>
        <v>0</v>
      </c>
      <c r="N78" s="13">
        <f t="shared" si="72"/>
        <v>0</v>
      </c>
      <c r="O78" s="13">
        <f t="shared" si="73"/>
        <v>0</v>
      </c>
      <c r="P78" s="13">
        <f t="shared" si="80"/>
        <v>0</v>
      </c>
      <c r="Q78" s="13">
        <f t="shared" si="81"/>
        <v>0</v>
      </c>
      <c r="R78" s="13">
        <f t="shared" si="74"/>
        <v>0</v>
      </c>
      <c r="S78" s="13">
        <f t="shared" si="75"/>
        <v>0</v>
      </c>
      <c r="T78" s="13">
        <f t="shared" si="76"/>
        <v>0</v>
      </c>
      <c r="U78" s="13">
        <f t="shared" si="77"/>
        <v>0</v>
      </c>
    </row>
    <row r="79" spans="1:22" x14ac:dyDescent="0.2">
      <c r="A79" s="27">
        <v>73</v>
      </c>
      <c r="B79" s="7" t="s">
        <v>47</v>
      </c>
      <c r="C79" s="37"/>
      <c r="D79" s="37"/>
      <c r="E79" s="37"/>
      <c r="F79" s="37"/>
      <c r="G79" s="43">
        <v>0</v>
      </c>
      <c r="H79" s="13">
        <v>0</v>
      </c>
      <c r="I79" s="13">
        <v>0</v>
      </c>
      <c r="J79" s="13">
        <f t="shared" si="78"/>
        <v>0</v>
      </c>
      <c r="K79" s="13">
        <f t="shared" si="79"/>
        <v>0</v>
      </c>
      <c r="L79" s="13">
        <f t="shared" si="51"/>
        <v>0</v>
      </c>
      <c r="M79" s="13">
        <f t="shared" si="71"/>
        <v>0</v>
      </c>
      <c r="N79" s="13">
        <f t="shared" si="72"/>
        <v>0</v>
      </c>
      <c r="O79" s="13">
        <f t="shared" si="73"/>
        <v>0</v>
      </c>
      <c r="P79" s="13">
        <f t="shared" si="80"/>
        <v>0</v>
      </c>
      <c r="Q79" s="13">
        <f t="shared" si="81"/>
        <v>0</v>
      </c>
      <c r="R79" s="13">
        <f t="shared" si="74"/>
        <v>0</v>
      </c>
      <c r="S79" s="13">
        <f t="shared" si="75"/>
        <v>0</v>
      </c>
      <c r="T79" s="13">
        <f t="shared" si="76"/>
        <v>0</v>
      </c>
      <c r="U79" s="13">
        <f t="shared" si="77"/>
        <v>0</v>
      </c>
    </row>
    <row r="80" spans="1:22" x14ac:dyDescent="0.2">
      <c r="A80" s="27">
        <v>74</v>
      </c>
      <c r="B80" s="61" t="s">
        <v>142</v>
      </c>
      <c r="C80" s="37"/>
      <c r="D80" s="37"/>
      <c r="E80" s="37"/>
      <c r="F80" s="37"/>
      <c r="G80" s="43">
        <v>100</v>
      </c>
      <c r="H80" s="13">
        <v>0</v>
      </c>
      <c r="I80" s="13">
        <v>0</v>
      </c>
      <c r="J80" s="13">
        <f t="shared" si="78"/>
        <v>0</v>
      </c>
      <c r="K80" s="13">
        <f t="shared" si="79"/>
        <v>100</v>
      </c>
      <c r="L80" s="13">
        <f t="shared" si="51"/>
        <v>0</v>
      </c>
      <c r="M80" s="13">
        <f t="shared" si="71"/>
        <v>0</v>
      </c>
      <c r="N80" s="13">
        <f t="shared" si="72"/>
        <v>0</v>
      </c>
      <c r="O80" s="13">
        <f t="shared" si="73"/>
        <v>0</v>
      </c>
      <c r="P80" s="13">
        <f t="shared" si="80"/>
        <v>0</v>
      </c>
      <c r="Q80" s="13">
        <f t="shared" si="81"/>
        <v>100</v>
      </c>
      <c r="R80" s="13">
        <f t="shared" si="74"/>
        <v>0</v>
      </c>
      <c r="S80" s="13">
        <f t="shared" si="75"/>
        <v>0</v>
      </c>
      <c r="T80" s="13">
        <f t="shared" si="76"/>
        <v>0</v>
      </c>
      <c r="U80" s="13">
        <f t="shared" si="77"/>
        <v>100</v>
      </c>
    </row>
    <row r="81" spans="1:21" s="4" customFormat="1" ht="15.75" x14ac:dyDescent="0.25">
      <c r="A81" s="28"/>
      <c r="B81" s="29" t="s">
        <v>75</v>
      </c>
      <c r="C81" s="37">
        <f>SUM(C7:C80)</f>
        <v>1910611</v>
      </c>
      <c r="D81" s="37">
        <f>SUM(D7:D80)</f>
        <v>1609591</v>
      </c>
      <c r="E81" s="37"/>
      <c r="F81" s="37"/>
      <c r="G81" s="55">
        <f t="shared" ref="G81:U81" si="82">SUM(G7:G80)</f>
        <v>3655</v>
      </c>
      <c r="H81" s="15">
        <f t="shared" si="82"/>
        <v>890</v>
      </c>
      <c r="I81" s="15">
        <f t="shared" si="82"/>
        <v>890</v>
      </c>
      <c r="J81" s="15">
        <f t="shared" si="82"/>
        <v>890</v>
      </c>
      <c r="K81" s="15">
        <f t="shared" si="82"/>
        <v>985</v>
      </c>
      <c r="L81" s="15">
        <f t="shared" si="82"/>
        <v>2331</v>
      </c>
      <c r="M81" s="15">
        <f t="shared" si="82"/>
        <v>585</v>
      </c>
      <c r="N81" s="15">
        <f t="shared" si="82"/>
        <v>585</v>
      </c>
      <c r="O81" s="15">
        <f t="shared" si="82"/>
        <v>585</v>
      </c>
      <c r="P81" s="15">
        <f t="shared" si="82"/>
        <v>576</v>
      </c>
      <c r="Q81" s="15">
        <f t="shared" si="82"/>
        <v>1324</v>
      </c>
      <c r="R81" s="15">
        <f t="shared" si="82"/>
        <v>305</v>
      </c>
      <c r="S81" s="15">
        <f t="shared" si="82"/>
        <v>305</v>
      </c>
      <c r="T81" s="15">
        <f t="shared" si="82"/>
        <v>305</v>
      </c>
      <c r="U81" s="15">
        <f t="shared" si="82"/>
        <v>409</v>
      </c>
    </row>
    <row r="82" spans="1:21" x14ac:dyDescent="0.2">
      <c r="G82" s="57"/>
      <c r="L82" s="16"/>
      <c r="Q82" s="16"/>
    </row>
    <row r="83" spans="1:21" x14ac:dyDescent="0.2">
      <c r="A83" s="30"/>
      <c r="B83" s="31"/>
      <c r="C83" s="58"/>
      <c r="D83" s="58"/>
      <c r="E83" s="58"/>
      <c r="F83" s="58"/>
      <c r="G83" s="57"/>
      <c r="L83" s="16"/>
      <c r="Q83" s="16"/>
    </row>
  </sheetData>
  <mergeCells count="17">
    <mergeCell ref="A4:A6"/>
    <mergeCell ref="B4:B6"/>
    <mergeCell ref="C4:F4"/>
    <mergeCell ref="G4:G6"/>
    <mergeCell ref="H4:K4"/>
    <mergeCell ref="L4:P4"/>
    <mergeCell ref="Q4:U4"/>
    <mergeCell ref="C5:D5"/>
    <mergeCell ref="E5:F5"/>
    <mergeCell ref="H5:H6"/>
    <mergeCell ref="I5:I6"/>
    <mergeCell ref="J5:J6"/>
    <mergeCell ref="K5:K6"/>
    <mergeCell ref="L5:L6"/>
    <mergeCell ref="M5:P5"/>
    <mergeCell ref="Q5:Q6"/>
    <mergeCell ref="R5:U5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83"/>
  <sheetViews>
    <sheetView workbookViewId="0">
      <pane xSplit="2" ySplit="6" topLeftCell="C37" activePane="bottomRight" state="frozen"/>
      <selection pane="topRight" activeCell="C1" sqref="C1"/>
      <selection pane="bottomLeft" activeCell="A7" sqref="A7"/>
      <selection pane="bottomRight" activeCell="R41" sqref="R41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1.85546875" style="17" customWidth="1"/>
    <col min="8" max="11" width="13" style="18" customWidth="1"/>
    <col min="12" max="12" width="13" style="9" customWidth="1"/>
    <col min="13" max="16" width="13" style="10" customWidth="1"/>
    <col min="17" max="17" width="13" style="9" customWidth="1"/>
    <col min="18" max="21" width="13" style="10" customWidth="1"/>
    <col min="22" max="16384" width="9.140625" style="1"/>
  </cols>
  <sheetData>
    <row r="1" spans="1:21" x14ac:dyDescent="0.2">
      <c r="K1" s="19"/>
      <c r="P1" s="11"/>
      <c r="U1" s="11" t="s">
        <v>77</v>
      </c>
    </row>
    <row r="3" spans="1:21" s="4" customFormat="1" ht="15.75" x14ac:dyDescent="0.25">
      <c r="A3" s="1" t="s">
        <v>256</v>
      </c>
      <c r="B3" s="20"/>
      <c r="C3" s="39"/>
      <c r="D3" s="39"/>
      <c r="E3" s="39"/>
      <c r="F3" s="39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59.25" customHeight="1" x14ac:dyDescent="0.2">
      <c r="A4" s="121"/>
      <c r="B4" s="193" t="s">
        <v>1</v>
      </c>
      <c r="C4" s="127" t="s">
        <v>113</v>
      </c>
      <c r="D4" s="128"/>
      <c r="E4" s="128"/>
      <c r="F4" s="129"/>
      <c r="G4" s="115" t="s">
        <v>78</v>
      </c>
      <c r="H4" s="175" t="s">
        <v>106</v>
      </c>
      <c r="I4" s="176"/>
      <c r="J4" s="176"/>
      <c r="K4" s="176"/>
      <c r="L4" s="113" t="s">
        <v>117</v>
      </c>
      <c r="M4" s="113"/>
      <c r="N4" s="113"/>
      <c r="O4" s="113"/>
      <c r="P4" s="113"/>
      <c r="Q4" s="172" t="s">
        <v>112</v>
      </c>
      <c r="R4" s="173"/>
      <c r="S4" s="173"/>
      <c r="T4" s="173"/>
      <c r="U4" s="174"/>
    </row>
    <row r="5" spans="1:21" s="2" customFormat="1" ht="32.25" customHeight="1" x14ac:dyDescent="0.2">
      <c r="A5" s="121"/>
      <c r="B5" s="193"/>
      <c r="C5" s="132" t="s">
        <v>109</v>
      </c>
      <c r="D5" s="133"/>
      <c r="E5" s="132" t="s">
        <v>131</v>
      </c>
      <c r="F5" s="133"/>
      <c r="G5" s="115"/>
      <c r="H5" s="192" t="s">
        <v>66</v>
      </c>
      <c r="I5" s="192" t="s">
        <v>67</v>
      </c>
      <c r="J5" s="192" t="s">
        <v>68</v>
      </c>
      <c r="K5" s="192" t="s">
        <v>69</v>
      </c>
      <c r="L5" s="118" t="s">
        <v>74</v>
      </c>
      <c r="M5" s="175" t="s">
        <v>65</v>
      </c>
      <c r="N5" s="176"/>
      <c r="O5" s="176"/>
      <c r="P5" s="177"/>
      <c r="Q5" s="178" t="s">
        <v>74</v>
      </c>
      <c r="R5" s="175" t="s">
        <v>65</v>
      </c>
      <c r="S5" s="176"/>
      <c r="T5" s="176"/>
      <c r="U5" s="177"/>
    </row>
    <row r="6" spans="1:21" s="6" customFormat="1" ht="27" customHeight="1" x14ac:dyDescent="0.2">
      <c r="A6" s="121"/>
      <c r="B6" s="193"/>
      <c r="C6" s="49" t="s">
        <v>107</v>
      </c>
      <c r="D6" s="49" t="s">
        <v>111</v>
      </c>
      <c r="E6" s="49" t="s">
        <v>107</v>
      </c>
      <c r="F6" s="49" t="s">
        <v>111</v>
      </c>
      <c r="G6" s="115"/>
      <c r="H6" s="192"/>
      <c r="I6" s="192"/>
      <c r="J6" s="192"/>
      <c r="K6" s="192"/>
      <c r="L6" s="120"/>
      <c r="M6" s="12" t="s">
        <v>66</v>
      </c>
      <c r="N6" s="12" t="s">
        <v>67</v>
      </c>
      <c r="O6" s="12" t="s">
        <v>68</v>
      </c>
      <c r="P6" s="12" t="s">
        <v>69</v>
      </c>
      <c r="Q6" s="179"/>
      <c r="R6" s="12" t="s">
        <v>66</v>
      </c>
      <c r="S6" s="12" t="s">
        <v>67</v>
      </c>
      <c r="T6" s="12" t="s">
        <v>68</v>
      </c>
      <c r="U6" s="12" t="s">
        <v>69</v>
      </c>
    </row>
    <row r="7" spans="1:21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38" si="0">C7/(C7+D7)</f>
        <v>2.6463225652640362E-2</v>
      </c>
      <c r="F7" s="37">
        <f t="shared" ref="F7:F38" si="1">1-E7</f>
        <v>0.97353677434735963</v>
      </c>
      <c r="G7" s="13">
        <v>478</v>
      </c>
      <c r="H7" s="13">
        <f t="shared" ref="H7:H70" si="2">ROUND(G7/4,)</f>
        <v>120</v>
      </c>
      <c r="I7" s="13">
        <f t="shared" ref="I7:I70" si="3">H7</f>
        <v>120</v>
      </c>
      <c r="J7" s="13">
        <f t="shared" ref="J7:J70" si="4">H7</f>
        <v>120</v>
      </c>
      <c r="K7" s="13">
        <f t="shared" ref="K7:K70" si="5">G7-H7-I7-J7</f>
        <v>118</v>
      </c>
      <c r="L7" s="43">
        <f>ROUND(G7*$E$7,0)</f>
        <v>13</v>
      </c>
      <c r="M7" s="43">
        <f t="shared" ref="M7:M37" si="6">ROUND(H7*E7,0)</f>
        <v>3</v>
      </c>
      <c r="N7" s="43">
        <f t="shared" ref="N7:N37" si="7">ROUND(I7*E7,0)</f>
        <v>3</v>
      </c>
      <c r="O7" s="43">
        <f t="shared" ref="O7:O37" si="8">ROUND(J7*E7,0)</f>
        <v>3</v>
      </c>
      <c r="P7" s="43">
        <f t="shared" ref="P7:P51" si="9">L7-M7-N7-O7</f>
        <v>4</v>
      </c>
      <c r="Q7" s="43">
        <f>R7+S7+T7+U7</f>
        <v>465</v>
      </c>
      <c r="R7" s="43">
        <f t="shared" ref="R7:U38" si="10">H7-M7</f>
        <v>117</v>
      </c>
      <c r="S7" s="43">
        <f t="shared" si="10"/>
        <v>117</v>
      </c>
      <c r="T7" s="43">
        <f t="shared" si="10"/>
        <v>117</v>
      </c>
      <c r="U7" s="43">
        <f t="shared" si="10"/>
        <v>114</v>
      </c>
    </row>
    <row r="8" spans="1:21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13">
        <v>1257</v>
      </c>
      <c r="H8" s="13">
        <f t="shared" si="2"/>
        <v>314</v>
      </c>
      <c r="I8" s="13">
        <f t="shared" si="3"/>
        <v>314</v>
      </c>
      <c r="J8" s="13">
        <f t="shared" si="4"/>
        <v>314</v>
      </c>
      <c r="K8" s="13">
        <f t="shared" si="5"/>
        <v>315</v>
      </c>
      <c r="L8" s="43">
        <f t="shared" ref="L8:L37" si="11">ROUND(G8*E8,0)</f>
        <v>91</v>
      </c>
      <c r="M8" s="43">
        <f t="shared" si="6"/>
        <v>23</v>
      </c>
      <c r="N8" s="43">
        <f t="shared" si="7"/>
        <v>23</v>
      </c>
      <c r="O8" s="43">
        <f t="shared" si="8"/>
        <v>23</v>
      </c>
      <c r="P8" s="43">
        <f t="shared" si="9"/>
        <v>22</v>
      </c>
      <c r="Q8" s="43">
        <f t="shared" ref="Q8:Q71" si="12">R8+S8+T8+U8</f>
        <v>1166</v>
      </c>
      <c r="R8" s="43">
        <f t="shared" si="10"/>
        <v>291</v>
      </c>
      <c r="S8" s="43">
        <f t="shared" si="10"/>
        <v>291</v>
      </c>
      <c r="T8" s="43">
        <f t="shared" si="10"/>
        <v>291</v>
      </c>
      <c r="U8" s="43">
        <f t="shared" si="10"/>
        <v>293</v>
      </c>
    </row>
    <row r="9" spans="1:21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13">
        <v>660</v>
      </c>
      <c r="H9" s="13">
        <f t="shared" si="2"/>
        <v>165</v>
      </c>
      <c r="I9" s="13">
        <f t="shared" si="3"/>
        <v>165</v>
      </c>
      <c r="J9" s="13">
        <f t="shared" si="4"/>
        <v>165</v>
      </c>
      <c r="K9" s="13">
        <f t="shared" si="5"/>
        <v>165</v>
      </c>
      <c r="L9" s="43">
        <f t="shared" si="11"/>
        <v>642</v>
      </c>
      <c r="M9" s="43">
        <f t="shared" si="6"/>
        <v>161</v>
      </c>
      <c r="N9" s="43">
        <f t="shared" si="7"/>
        <v>161</v>
      </c>
      <c r="O9" s="43">
        <f t="shared" si="8"/>
        <v>161</v>
      </c>
      <c r="P9" s="43">
        <f t="shared" si="9"/>
        <v>159</v>
      </c>
      <c r="Q9" s="43">
        <f t="shared" si="12"/>
        <v>18</v>
      </c>
      <c r="R9" s="43">
        <f t="shared" si="10"/>
        <v>4</v>
      </c>
      <c r="S9" s="43">
        <f t="shared" si="10"/>
        <v>4</v>
      </c>
      <c r="T9" s="43">
        <f t="shared" si="10"/>
        <v>4</v>
      </c>
      <c r="U9" s="43">
        <f t="shared" si="10"/>
        <v>6</v>
      </c>
    </row>
    <row r="10" spans="1:21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13">
        <v>890</v>
      </c>
      <c r="H10" s="13">
        <f t="shared" si="2"/>
        <v>223</v>
      </c>
      <c r="I10" s="13">
        <f t="shared" si="3"/>
        <v>223</v>
      </c>
      <c r="J10" s="13">
        <f t="shared" si="4"/>
        <v>223</v>
      </c>
      <c r="K10" s="13">
        <f t="shared" si="5"/>
        <v>221</v>
      </c>
      <c r="L10" s="43">
        <f t="shared" si="11"/>
        <v>99</v>
      </c>
      <c r="M10" s="43">
        <f t="shared" si="6"/>
        <v>25</v>
      </c>
      <c r="N10" s="43">
        <f t="shared" si="7"/>
        <v>25</v>
      </c>
      <c r="O10" s="43">
        <f t="shared" si="8"/>
        <v>25</v>
      </c>
      <c r="P10" s="43">
        <f t="shared" si="9"/>
        <v>24</v>
      </c>
      <c r="Q10" s="43">
        <f t="shared" si="12"/>
        <v>791</v>
      </c>
      <c r="R10" s="43">
        <f t="shared" si="10"/>
        <v>198</v>
      </c>
      <c r="S10" s="43">
        <f t="shared" si="10"/>
        <v>198</v>
      </c>
      <c r="T10" s="43">
        <f t="shared" si="10"/>
        <v>198</v>
      </c>
      <c r="U10" s="43">
        <f t="shared" si="10"/>
        <v>197</v>
      </c>
    </row>
    <row r="11" spans="1:21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13">
        <v>865</v>
      </c>
      <c r="H11" s="13">
        <f t="shared" si="2"/>
        <v>216</v>
      </c>
      <c r="I11" s="13">
        <f t="shared" si="3"/>
        <v>216</v>
      </c>
      <c r="J11" s="13">
        <f t="shared" si="4"/>
        <v>216</v>
      </c>
      <c r="K11" s="13">
        <f t="shared" si="5"/>
        <v>217</v>
      </c>
      <c r="L11" s="43">
        <f t="shared" si="11"/>
        <v>141</v>
      </c>
      <c r="M11" s="43">
        <f t="shared" si="6"/>
        <v>35</v>
      </c>
      <c r="N11" s="43">
        <f t="shared" si="7"/>
        <v>35</v>
      </c>
      <c r="O11" s="43">
        <f t="shared" si="8"/>
        <v>35</v>
      </c>
      <c r="P11" s="43">
        <f t="shared" si="9"/>
        <v>36</v>
      </c>
      <c r="Q11" s="43">
        <f t="shared" si="12"/>
        <v>724</v>
      </c>
      <c r="R11" s="43">
        <f t="shared" si="10"/>
        <v>181</v>
      </c>
      <c r="S11" s="43">
        <f t="shared" si="10"/>
        <v>181</v>
      </c>
      <c r="T11" s="43">
        <f t="shared" si="10"/>
        <v>181</v>
      </c>
      <c r="U11" s="43">
        <f t="shared" si="10"/>
        <v>181</v>
      </c>
    </row>
    <row r="12" spans="1:21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13">
        <v>395</v>
      </c>
      <c r="H12" s="13">
        <f t="shared" si="2"/>
        <v>99</v>
      </c>
      <c r="I12" s="13">
        <f t="shared" si="3"/>
        <v>99</v>
      </c>
      <c r="J12" s="13">
        <f t="shared" si="4"/>
        <v>99</v>
      </c>
      <c r="K12" s="13">
        <f t="shared" si="5"/>
        <v>98</v>
      </c>
      <c r="L12" s="43">
        <f t="shared" si="11"/>
        <v>9</v>
      </c>
      <c r="M12" s="43">
        <f t="shared" si="6"/>
        <v>2</v>
      </c>
      <c r="N12" s="43">
        <f t="shared" si="7"/>
        <v>2</v>
      </c>
      <c r="O12" s="43">
        <f t="shared" si="8"/>
        <v>2</v>
      </c>
      <c r="P12" s="43">
        <f t="shared" si="9"/>
        <v>3</v>
      </c>
      <c r="Q12" s="43">
        <f t="shared" si="12"/>
        <v>386</v>
      </c>
      <c r="R12" s="43">
        <f t="shared" si="10"/>
        <v>97</v>
      </c>
      <c r="S12" s="43">
        <f t="shared" si="10"/>
        <v>97</v>
      </c>
      <c r="T12" s="43">
        <f t="shared" si="10"/>
        <v>97</v>
      </c>
      <c r="U12" s="43">
        <f t="shared" si="10"/>
        <v>95</v>
      </c>
    </row>
    <row r="13" spans="1:21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13">
        <v>1200</v>
      </c>
      <c r="H13" s="13">
        <f t="shared" si="2"/>
        <v>300</v>
      </c>
      <c r="I13" s="13">
        <f t="shared" si="3"/>
        <v>300</v>
      </c>
      <c r="J13" s="13">
        <f t="shared" si="4"/>
        <v>300</v>
      </c>
      <c r="K13" s="13">
        <f t="shared" si="5"/>
        <v>300</v>
      </c>
      <c r="L13" s="43">
        <f t="shared" si="11"/>
        <v>451</v>
      </c>
      <c r="M13" s="43">
        <f t="shared" si="6"/>
        <v>113</v>
      </c>
      <c r="N13" s="43">
        <f t="shared" si="7"/>
        <v>113</v>
      </c>
      <c r="O13" s="43">
        <f t="shared" si="8"/>
        <v>113</v>
      </c>
      <c r="P13" s="43">
        <f t="shared" si="9"/>
        <v>112</v>
      </c>
      <c r="Q13" s="43">
        <f t="shared" si="12"/>
        <v>749</v>
      </c>
      <c r="R13" s="43">
        <f t="shared" si="10"/>
        <v>187</v>
      </c>
      <c r="S13" s="43">
        <f t="shared" si="10"/>
        <v>187</v>
      </c>
      <c r="T13" s="43">
        <f t="shared" si="10"/>
        <v>187</v>
      </c>
      <c r="U13" s="43">
        <f t="shared" si="10"/>
        <v>188</v>
      </c>
    </row>
    <row r="14" spans="1:21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13">
        <v>850</v>
      </c>
      <c r="H14" s="13">
        <f t="shared" si="2"/>
        <v>213</v>
      </c>
      <c r="I14" s="13">
        <f t="shared" si="3"/>
        <v>213</v>
      </c>
      <c r="J14" s="13">
        <f t="shared" si="4"/>
        <v>213</v>
      </c>
      <c r="K14" s="13">
        <f t="shared" si="5"/>
        <v>211</v>
      </c>
      <c r="L14" s="43">
        <f t="shared" si="11"/>
        <v>43</v>
      </c>
      <c r="M14" s="43">
        <f t="shared" si="6"/>
        <v>11</v>
      </c>
      <c r="N14" s="43">
        <f t="shared" si="7"/>
        <v>11</v>
      </c>
      <c r="O14" s="43">
        <f t="shared" si="8"/>
        <v>11</v>
      </c>
      <c r="P14" s="43">
        <f t="shared" si="9"/>
        <v>10</v>
      </c>
      <c r="Q14" s="43">
        <f t="shared" si="12"/>
        <v>807</v>
      </c>
      <c r="R14" s="43">
        <f t="shared" si="10"/>
        <v>202</v>
      </c>
      <c r="S14" s="43">
        <f t="shared" si="10"/>
        <v>202</v>
      </c>
      <c r="T14" s="43">
        <f t="shared" si="10"/>
        <v>202</v>
      </c>
      <c r="U14" s="43">
        <f t="shared" si="10"/>
        <v>201</v>
      </c>
    </row>
    <row r="15" spans="1:21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13">
        <v>1462</v>
      </c>
      <c r="H15" s="13">
        <f t="shared" si="2"/>
        <v>366</v>
      </c>
      <c r="I15" s="13">
        <f t="shared" si="3"/>
        <v>366</v>
      </c>
      <c r="J15" s="13">
        <f t="shared" si="4"/>
        <v>366</v>
      </c>
      <c r="K15" s="13">
        <f t="shared" si="5"/>
        <v>364</v>
      </c>
      <c r="L15" s="43">
        <f t="shared" si="11"/>
        <v>1312</v>
      </c>
      <c r="M15" s="43">
        <f t="shared" si="6"/>
        <v>328</v>
      </c>
      <c r="N15" s="43">
        <f t="shared" si="7"/>
        <v>328</v>
      </c>
      <c r="O15" s="43">
        <f t="shared" si="8"/>
        <v>328</v>
      </c>
      <c r="P15" s="43">
        <f t="shared" si="9"/>
        <v>328</v>
      </c>
      <c r="Q15" s="43">
        <f t="shared" si="12"/>
        <v>150</v>
      </c>
      <c r="R15" s="43">
        <f t="shared" si="10"/>
        <v>38</v>
      </c>
      <c r="S15" s="43">
        <f t="shared" si="10"/>
        <v>38</v>
      </c>
      <c r="T15" s="43">
        <f t="shared" si="10"/>
        <v>38</v>
      </c>
      <c r="U15" s="43">
        <f t="shared" si="10"/>
        <v>36</v>
      </c>
    </row>
    <row r="16" spans="1:21" ht="15.75" customHeight="1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13">
        <v>1504</v>
      </c>
      <c r="H16" s="13">
        <f t="shared" si="2"/>
        <v>376</v>
      </c>
      <c r="I16" s="13">
        <f t="shared" si="3"/>
        <v>376</v>
      </c>
      <c r="J16" s="13">
        <f t="shared" si="4"/>
        <v>376</v>
      </c>
      <c r="K16" s="13">
        <f t="shared" si="5"/>
        <v>376</v>
      </c>
      <c r="L16" s="43">
        <f t="shared" si="11"/>
        <v>130</v>
      </c>
      <c r="M16" s="43">
        <f t="shared" si="6"/>
        <v>33</v>
      </c>
      <c r="N16" s="43">
        <f t="shared" si="7"/>
        <v>33</v>
      </c>
      <c r="O16" s="43">
        <f t="shared" si="8"/>
        <v>33</v>
      </c>
      <c r="P16" s="43">
        <f t="shared" si="9"/>
        <v>31</v>
      </c>
      <c r="Q16" s="43">
        <f t="shared" si="12"/>
        <v>1374</v>
      </c>
      <c r="R16" s="43">
        <f t="shared" si="10"/>
        <v>343</v>
      </c>
      <c r="S16" s="43">
        <f t="shared" si="10"/>
        <v>343</v>
      </c>
      <c r="T16" s="43">
        <f t="shared" si="10"/>
        <v>343</v>
      </c>
      <c r="U16" s="43">
        <f t="shared" si="10"/>
        <v>345</v>
      </c>
    </row>
    <row r="17" spans="1:21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13">
        <v>804</v>
      </c>
      <c r="H17" s="13">
        <f t="shared" si="2"/>
        <v>201</v>
      </c>
      <c r="I17" s="13">
        <f t="shared" si="3"/>
        <v>201</v>
      </c>
      <c r="J17" s="13">
        <f t="shared" si="4"/>
        <v>201</v>
      </c>
      <c r="K17" s="13">
        <f t="shared" si="5"/>
        <v>201</v>
      </c>
      <c r="L17" s="43">
        <f t="shared" si="11"/>
        <v>768</v>
      </c>
      <c r="M17" s="43">
        <f t="shared" si="6"/>
        <v>192</v>
      </c>
      <c r="N17" s="43">
        <f t="shared" si="7"/>
        <v>192</v>
      </c>
      <c r="O17" s="43">
        <f t="shared" si="8"/>
        <v>192</v>
      </c>
      <c r="P17" s="43">
        <f t="shared" si="9"/>
        <v>192</v>
      </c>
      <c r="Q17" s="43">
        <f t="shared" si="12"/>
        <v>36</v>
      </c>
      <c r="R17" s="43">
        <f t="shared" si="10"/>
        <v>9</v>
      </c>
      <c r="S17" s="43">
        <f t="shared" si="10"/>
        <v>9</v>
      </c>
      <c r="T17" s="43">
        <f t="shared" si="10"/>
        <v>9</v>
      </c>
      <c r="U17" s="43">
        <f t="shared" si="10"/>
        <v>9</v>
      </c>
    </row>
    <row r="18" spans="1:21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13">
        <v>1260</v>
      </c>
      <c r="H18" s="13">
        <f t="shared" si="2"/>
        <v>315</v>
      </c>
      <c r="I18" s="13">
        <f t="shared" si="3"/>
        <v>315</v>
      </c>
      <c r="J18" s="13">
        <f t="shared" si="4"/>
        <v>315</v>
      </c>
      <c r="K18" s="13">
        <f t="shared" si="5"/>
        <v>315</v>
      </c>
      <c r="L18" s="43">
        <f t="shared" si="11"/>
        <v>429</v>
      </c>
      <c r="M18" s="43">
        <f t="shared" si="6"/>
        <v>107</v>
      </c>
      <c r="N18" s="43">
        <f t="shared" si="7"/>
        <v>107</v>
      </c>
      <c r="O18" s="43">
        <f t="shared" si="8"/>
        <v>107</v>
      </c>
      <c r="P18" s="43">
        <f t="shared" si="9"/>
        <v>108</v>
      </c>
      <c r="Q18" s="43">
        <f t="shared" si="12"/>
        <v>831</v>
      </c>
      <c r="R18" s="43">
        <f t="shared" si="10"/>
        <v>208</v>
      </c>
      <c r="S18" s="43">
        <f t="shared" si="10"/>
        <v>208</v>
      </c>
      <c r="T18" s="43">
        <f t="shared" si="10"/>
        <v>208</v>
      </c>
      <c r="U18" s="43">
        <f t="shared" si="10"/>
        <v>207</v>
      </c>
    </row>
    <row r="19" spans="1:21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13">
        <v>1143</v>
      </c>
      <c r="H19" s="13">
        <f t="shared" si="2"/>
        <v>286</v>
      </c>
      <c r="I19" s="13">
        <f t="shared" si="3"/>
        <v>286</v>
      </c>
      <c r="J19" s="13">
        <f t="shared" si="4"/>
        <v>286</v>
      </c>
      <c r="K19" s="13">
        <f t="shared" si="5"/>
        <v>285</v>
      </c>
      <c r="L19" s="43">
        <f t="shared" si="11"/>
        <v>58</v>
      </c>
      <c r="M19" s="43">
        <f t="shared" si="6"/>
        <v>14</v>
      </c>
      <c r="N19" s="43">
        <f t="shared" si="7"/>
        <v>14</v>
      </c>
      <c r="O19" s="43">
        <f t="shared" si="8"/>
        <v>14</v>
      </c>
      <c r="P19" s="43">
        <f t="shared" si="9"/>
        <v>16</v>
      </c>
      <c r="Q19" s="43">
        <f t="shared" si="12"/>
        <v>1085</v>
      </c>
      <c r="R19" s="43">
        <f t="shared" si="10"/>
        <v>272</v>
      </c>
      <c r="S19" s="43">
        <f t="shared" si="10"/>
        <v>272</v>
      </c>
      <c r="T19" s="43">
        <f t="shared" si="10"/>
        <v>272</v>
      </c>
      <c r="U19" s="43">
        <f t="shared" si="10"/>
        <v>269</v>
      </c>
    </row>
    <row r="20" spans="1:21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13">
        <v>582</v>
      </c>
      <c r="H20" s="13">
        <f t="shared" si="2"/>
        <v>146</v>
      </c>
      <c r="I20" s="13">
        <f t="shared" si="3"/>
        <v>146</v>
      </c>
      <c r="J20" s="13">
        <f t="shared" si="4"/>
        <v>146</v>
      </c>
      <c r="K20" s="13">
        <f t="shared" si="5"/>
        <v>144</v>
      </c>
      <c r="L20" s="43">
        <f t="shared" si="11"/>
        <v>8</v>
      </c>
      <c r="M20" s="43">
        <f t="shared" si="6"/>
        <v>2</v>
      </c>
      <c r="N20" s="43">
        <f t="shared" si="7"/>
        <v>2</v>
      </c>
      <c r="O20" s="43">
        <f t="shared" si="8"/>
        <v>2</v>
      </c>
      <c r="P20" s="43">
        <f t="shared" si="9"/>
        <v>2</v>
      </c>
      <c r="Q20" s="43">
        <f t="shared" si="12"/>
        <v>574</v>
      </c>
      <c r="R20" s="43">
        <f t="shared" si="10"/>
        <v>144</v>
      </c>
      <c r="S20" s="43">
        <f t="shared" si="10"/>
        <v>144</v>
      </c>
      <c r="T20" s="43">
        <f t="shared" si="10"/>
        <v>144</v>
      </c>
      <c r="U20" s="43">
        <f t="shared" si="10"/>
        <v>142</v>
      </c>
    </row>
    <row r="21" spans="1:21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13">
        <v>559</v>
      </c>
      <c r="H21" s="13">
        <f t="shared" si="2"/>
        <v>140</v>
      </c>
      <c r="I21" s="13">
        <f t="shared" si="3"/>
        <v>140</v>
      </c>
      <c r="J21" s="13">
        <f t="shared" si="4"/>
        <v>140</v>
      </c>
      <c r="K21" s="13">
        <f t="shared" si="5"/>
        <v>139</v>
      </c>
      <c r="L21" s="43">
        <f t="shared" si="11"/>
        <v>515</v>
      </c>
      <c r="M21" s="43">
        <f t="shared" si="6"/>
        <v>129</v>
      </c>
      <c r="N21" s="43">
        <f t="shared" si="7"/>
        <v>129</v>
      </c>
      <c r="O21" s="43">
        <f t="shared" si="8"/>
        <v>129</v>
      </c>
      <c r="P21" s="43">
        <f t="shared" si="9"/>
        <v>128</v>
      </c>
      <c r="Q21" s="43">
        <f t="shared" si="12"/>
        <v>44</v>
      </c>
      <c r="R21" s="43">
        <f t="shared" si="10"/>
        <v>11</v>
      </c>
      <c r="S21" s="43">
        <f t="shared" si="10"/>
        <v>11</v>
      </c>
      <c r="T21" s="43">
        <f t="shared" si="10"/>
        <v>11</v>
      </c>
      <c r="U21" s="43">
        <f t="shared" si="10"/>
        <v>11</v>
      </c>
    </row>
    <row r="22" spans="1:21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13">
        <v>547</v>
      </c>
      <c r="H22" s="13">
        <f t="shared" si="2"/>
        <v>137</v>
      </c>
      <c r="I22" s="13">
        <f t="shared" si="3"/>
        <v>137</v>
      </c>
      <c r="J22" s="13">
        <f t="shared" si="4"/>
        <v>137</v>
      </c>
      <c r="K22" s="13">
        <f t="shared" si="5"/>
        <v>136</v>
      </c>
      <c r="L22" s="43">
        <f t="shared" si="11"/>
        <v>43</v>
      </c>
      <c r="M22" s="43">
        <f t="shared" si="6"/>
        <v>11</v>
      </c>
      <c r="N22" s="43">
        <f t="shared" si="7"/>
        <v>11</v>
      </c>
      <c r="O22" s="43">
        <f t="shared" si="8"/>
        <v>11</v>
      </c>
      <c r="P22" s="43">
        <f t="shared" si="9"/>
        <v>10</v>
      </c>
      <c r="Q22" s="43">
        <f t="shared" si="12"/>
        <v>504</v>
      </c>
      <c r="R22" s="43">
        <f t="shared" si="10"/>
        <v>126</v>
      </c>
      <c r="S22" s="43">
        <f t="shared" si="10"/>
        <v>126</v>
      </c>
      <c r="T22" s="43">
        <f t="shared" si="10"/>
        <v>126</v>
      </c>
      <c r="U22" s="43">
        <f t="shared" si="10"/>
        <v>126</v>
      </c>
    </row>
    <row r="23" spans="1:21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13">
        <v>625</v>
      </c>
      <c r="H23" s="13">
        <f t="shared" si="2"/>
        <v>156</v>
      </c>
      <c r="I23" s="13">
        <f t="shared" si="3"/>
        <v>156</v>
      </c>
      <c r="J23" s="13">
        <f t="shared" si="4"/>
        <v>156</v>
      </c>
      <c r="K23" s="13">
        <f t="shared" si="5"/>
        <v>157</v>
      </c>
      <c r="L23" s="43">
        <f t="shared" si="11"/>
        <v>6</v>
      </c>
      <c r="M23" s="43">
        <f t="shared" si="6"/>
        <v>2</v>
      </c>
      <c r="N23" s="43">
        <f t="shared" si="7"/>
        <v>2</v>
      </c>
      <c r="O23" s="43">
        <f t="shared" si="8"/>
        <v>2</v>
      </c>
      <c r="P23" s="43">
        <f t="shared" si="9"/>
        <v>0</v>
      </c>
      <c r="Q23" s="43">
        <f t="shared" si="12"/>
        <v>619</v>
      </c>
      <c r="R23" s="43">
        <f t="shared" si="10"/>
        <v>154</v>
      </c>
      <c r="S23" s="43">
        <f t="shared" si="10"/>
        <v>154</v>
      </c>
      <c r="T23" s="43">
        <f t="shared" si="10"/>
        <v>154</v>
      </c>
      <c r="U23" s="43">
        <f t="shared" si="10"/>
        <v>157</v>
      </c>
    </row>
    <row r="24" spans="1:21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13">
        <v>900</v>
      </c>
      <c r="H24" s="13">
        <f t="shared" si="2"/>
        <v>225</v>
      </c>
      <c r="I24" s="13">
        <f t="shared" si="3"/>
        <v>225</v>
      </c>
      <c r="J24" s="13">
        <f t="shared" si="4"/>
        <v>225</v>
      </c>
      <c r="K24" s="13">
        <f t="shared" si="5"/>
        <v>225</v>
      </c>
      <c r="L24" s="43">
        <f t="shared" si="11"/>
        <v>74</v>
      </c>
      <c r="M24" s="43">
        <f t="shared" si="6"/>
        <v>19</v>
      </c>
      <c r="N24" s="43">
        <f t="shared" si="7"/>
        <v>19</v>
      </c>
      <c r="O24" s="43">
        <f t="shared" si="8"/>
        <v>19</v>
      </c>
      <c r="P24" s="43">
        <f t="shared" si="9"/>
        <v>17</v>
      </c>
      <c r="Q24" s="43">
        <f t="shared" si="12"/>
        <v>826</v>
      </c>
      <c r="R24" s="43">
        <f t="shared" si="10"/>
        <v>206</v>
      </c>
      <c r="S24" s="43">
        <f t="shared" si="10"/>
        <v>206</v>
      </c>
      <c r="T24" s="43">
        <f t="shared" si="10"/>
        <v>206</v>
      </c>
      <c r="U24" s="43">
        <f t="shared" si="10"/>
        <v>208</v>
      </c>
    </row>
    <row r="25" spans="1:21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13">
        <v>454</v>
      </c>
      <c r="H25" s="13">
        <f t="shared" si="2"/>
        <v>114</v>
      </c>
      <c r="I25" s="13">
        <f t="shared" si="3"/>
        <v>114</v>
      </c>
      <c r="J25" s="13">
        <f t="shared" si="4"/>
        <v>114</v>
      </c>
      <c r="K25" s="13">
        <f t="shared" si="5"/>
        <v>112</v>
      </c>
      <c r="L25" s="43">
        <f t="shared" si="11"/>
        <v>43</v>
      </c>
      <c r="M25" s="43">
        <f t="shared" si="6"/>
        <v>11</v>
      </c>
      <c r="N25" s="43">
        <f t="shared" si="7"/>
        <v>11</v>
      </c>
      <c r="O25" s="43">
        <f t="shared" si="8"/>
        <v>11</v>
      </c>
      <c r="P25" s="43">
        <f t="shared" si="9"/>
        <v>10</v>
      </c>
      <c r="Q25" s="43">
        <f t="shared" si="12"/>
        <v>411</v>
      </c>
      <c r="R25" s="43">
        <f t="shared" si="10"/>
        <v>103</v>
      </c>
      <c r="S25" s="43">
        <f t="shared" si="10"/>
        <v>103</v>
      </c>
      <c r="T25" s="43">
        <f t="shared" si="10"/>
        <v>103</v>
      </c>
      <c r="U25" s="43">
        <f t="shared" si="10"/>
        <v>102</v>
      </c>
    </row>
    <row r="26" spans="1:21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13">
        <v>981</v>
      </c>
      <c r="H26" s="13">
        <f t="shared" si="2"/>
        <v>245</v>
      </c>
      <c r="I26" s="13">
        <f t="shared" si="3"/>
        <v>245</v>
      </c>
      <c r="J26" s="13">
        <f t="shared" si="4"/>
        <v>245</v>
      </c>
      <c r="K26" s="13">
        <f t="shared" si="5"/>
        <v>246</v>
      </c>
      <c r="L26" s="43">
        <f t="shared" si="11"/>
        <v>397</v>
      </c>
      <c r="M26" s="43">
        <f t="shared" si="6"/>
        <v>99</v>
      </c>
      <c r="N26" s="43">
        <f t="shared" si="7"/>
        <v>99</v>
      </c>
      <c r="O26" s="43">
        <f t="shared" si="8"/>
        <v>99</v>
      </c>
      <c r="P26" s="43">
        <f t="shared" si="9"/>
        <v>100</v>
      </c>
      <c r="Q26" s="43">
        <f t="shared" si="12"/>
        <v>584</v>
      </c>
      <c r="R26" s="43">
        <f t="shared" si="10"/>
        <v>146</v>
      </c>
      <c r="S26" s="43">
        <f t="shared" si="10"/>
        <v>146</v>
      </c>
      <c r="T26" s="43">
        <f t="shared" si="10"/>
        <v>146</v>
      </c>
      <c r="U26" s="43">
        <f t="shared" si="10"/>
        <v>146</v>
      </c>
    </row>
    <row r="27" spans="1:21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13">
        <v>779</v>
      </c>
      <c r="H27" s="13">
        <f t="shared" si="2"/>
        <v>195</v>
      </c>
      <c r="I27" s="13">
        <f t="shared" si="3"/>
        <v>195</v>
      </c>
      <c r="J27" s="13">
        <f t="shared" si="4"/>
        <v>195</v>
      </c>
      <c r="K27" s="13">
        <f t="shared" si="5"/>
        <v>194</v>
      </c>
      <c r="L27" s="43">
        <f t="shared" si="11"/>
        <v>67</v>
      </c>
      <c r="M27" s="43">
        <f t="shared" si="6"/>
        <v>17</v>
      </c>
      <c r="N27" s="43">
        <f t="shared" si="7"/>
        <v>17</v>
      </c>
      <c r="O27" s="43">
        <f t="shared" si="8"/>
        <v>17</v>
      </c>
      <c r="P27" s="43">
        <f t="shared" si="9"/>
        <v>16</v>
      </c>
      <c r="Q27" s="43">
        <f t="shared" si="12"/>
        <v>712</v>
      </c>
      <c r="R27" s="43">
        <f t="shared" si="10"/>
        <v>178</v>
      </c>
      <c r="S27" s="43">
        <f t="shared" si="10"/>
        <v>178</v>
      </c>
      <c r="T27" s="43">
        <f t="shared" si="10"/>
        <v>178</v>
      </c>
      <c r="U27" s="43">
        <f t="shared" si="10"/>
        <v>178</v>
      </c>
    </row>
    <row r="28" spans="1:21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13">
        <v>1492</v>
      </c>
      <c r="H28" s="13">
        <f t="shared" si="2"/>
        <v>373</v>
      </c>
      <c r="I28" s="13">
        <f t="shared" si="3"/>
        <v>373</v>
      </c>
      <c r="J28" s="13">
        <f t="shared" si="4"/>
        <v>373</v>
      </c>
      <c r="K28" s="13">
        <f t="shared" si="5"/>
        <v>373</v>
      </c>
      <c r="L28" s="43">
        <f t="shared" si="11"/>
        <v>267</v>
      </c>
      <c r="M28" s="43">
        <f t="shared" si="6"/>
        <v>67</v>
      </c>
      <c r="N28" s="43">
        <f t="shared" si="7"/>
        <v>67</v>
      </c>
      <c r="O28" s="43">
        <f t="shared" si="8"/>
        <v>67</v>
      </c>
      <c r="P28" s="43">
        <f t="shared" si="9"/>
        <v>66</v>
      </c>
      <c r="Q28" s="43">
        <f t="shared" si="12"/>
        <v>1225</v>
      </c>
      <c r="R28" s="43">
        <f t="shared" si="10"/>
        <v>306</v>
      </c>
      <c r="S28" s="43">
        <f t="shared" si="10"/>
        <v>306</v>
      </c>
      <c r="T28" s="43">
        <f t="shared" si="10"/>
        <v>306</v>
      </c>
      <c r="U28" s="43">
        <f t="shared" si="10"/>
        <v>307</v>
      </c>
    </row>
    <row r="29" spans="1:21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13">
        <v>643</v>
      </c>
      <c r="H29" s="13">
        <f t="shared" si="2"/>
        <v>161</v>
      </c>
      <c r="I29" s="13">
        <f t="shared" si="3"/>
        <v>161</v>
      </c>
      <c r="J29" s="13">
        <f t="shared" si="4"/>
        <v>161</v>
      </c>
      <c r="K29" s="13">
        <f t="shared" si="5"/>
        <v>160</v>
      </c>
      <c r="L29" s="43">
        <f t="shared" si="11"/>
        <v>45</v>
      </c>
      <c r="M29" s="43">
        <f t="shared" si="6"/>
        <v>11</v>
      </c>
      <c r="N29" s="43">
        <f t="shared" si="7"/>
        <v>11</v>
      </c>
      <c r="O29" s="43">
        <f t="shared" si="8"/>
        <v>11</v>
      </c>
      <c r="P29" s="43">
        <f t="shared" si="9"/>
        <v>12</v>
      </c>
      <c r="Q29" s="43">
        <f t="shared" si="12"/>
        <v>598</v>
      </c>
      <c r="R29" s="43">
        <f t="shared" si="10"/>
        <v>150</v>
      </c>
      <c r="S29" s="43">
        <f t="shared" si="10"/>
        <v>150</v>
      </c>
      <c r="T29" s="43">
        <f t="shared" si="10"/>
        <v>150</v>
      </c>
      <c r="U29" s="43">
        <f t="shared" si="10"/>
        <v>148</v>
      </c>
    </row>
    <row r="30" spans="1:21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13">
        <v>973</v>
      </c>
      <c r="H30" s="13">
        <f t="shared" si="2"/>
        <v>243</v>
      </c>
      <c r="I30" s="13">
        <f t="shared" si="3"/>
        <v>243</v>
      </c>
      <c r="J30" s="13">
        <f t="shared" si="4"/>
        <v>243</v>
      </c>
      <c r="K30" s="13">
        <f t="shared" si="5"/>
        <v>244</v>
      </c>
      <c r="L30" s="43">
        <f t="shared" si="11"/>
        <v>125</v>
      </c>
      <c r="M30" s="43">
        <f t="shared" si="6"/>
        <v>31</v>
      </c>
      <c r="N30" s="43">
        <f t="shared" si="7"/>
        <v>31</v>
      </c>
      <c r="O30" s="43">
        <f t="shared" si="8"/>
        <v>31</v>
      </c>
      <c r="P30" s="43">
        <f t="shared" si="9"/>
        <v>32</v>
      </c>
      <c r="Q30" s="43">
        <f t="shared" si="12"/>
        <v>848</v>
      </c>
      <c r="R30" s="43">
        <f t="shared" si="10"/>
        <v>212</v>
      </c>
      <c r="S30" s="43">
        <f t="shared" si="10"/>
        <v>212</v>
      </c>
      <c r="T30" s="43">
        <f t="shared" si="10"/>
        <v>212</v>
      </c>
      <c r="U30" s="43">
        <f t="shared" si="10"/>
        <v>212</v>
      </c>
    </row>
    <row r="31" spans="1:21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13">
        <v>1483</v>
      </c>
      <c r="H31" s="13">
        <f t="shared" si="2"/>
        <v>371</v>
      </c>
      <c r="I31" s="13">
        <f t="shared" si="3"/>
        <v>371</v>
      </c>
      <c r="J31" s="13">
        <f t="shared" si="4"/>
        <v>371</v>
      </c>
      <c r="K31" s="13">
        <f t="shared" si="5"/>
        <v>370</v>
      </c>
      <c r="L31" s="43">
        <f t="shared" si="11"/>
        <v>796</v>
      </c>
      <c r="M31" s="43">
        <f t="shared" si="6"/>
        <v>199</v>
      </c>
      <c r="N31" s="43">
        <f t="shared" si="7"/>
        <v>199</v>
      </c>
      <c r="O31" s="43">
        <f t="shared" si="8"/>
        <v>199</v>
      </c>
      <c r="P31" s="43">
        <f t="shared" si="9"/>
        <v>199</v>
      </c>
      <c r="Q31" s="43">
        <f t="shared" si="12"/>
        <v>687</v>
      </c>
      <c r="R31" s="43">
        <f t="shared" si="10"/>
        <v>172</v>
      </c>
      <c r="S31" s="43">
        <f t="shared" si="10"/>
        <v>172</v>
      </c>
      <c r="T31" s="43">
        <f t="shared" si="10"/>
        <v>172</v>
      </c>
      <c r="U31" s="43">
        <f t="shared" si="10"/>
        <v>171</v>
      </c>
    </row>
    <row r="32" spans="1:21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13">
        <v>647</v>
      </c>
      <c r="H32" s="13">
        <f t="shared" si="2"/>
        <v>162</v>
      </c>
      <c r="I32" s="13">
        <f t="shared" si="3"/>
        <v>162</v>
      </c>
      <c r="J32" s="13">
        <f t="shared" si="4"/>
        <v>162</v>
      </c>
      <c r="K32" s="13">
        <f t="shared" si="5"/>
        <v>161</v>
      </c>
      <c r="L32" s="43">
        <f t="shared" si="11"/>
        <v>353</v>
      </c>
      <c r="M32" s="43">
        <f t="shared" si="6"/>
        <v>88</v>
      </c>
      <c r="N32" s="43">
        <f t="shared" si="7"/>
        <v>88</v>
      </c>
      <c r="O32" s="43">
        <f t="shared" si="8"/>
        <v>88</v>
      </c>
      <c r="P32" s="43">
        <f t="shared" si="9"/>
        <v>89</v>
      </c>
      <c r="Q32" s="43">
        <f t="shared" si="12"/>
        <v>294</v>
      </c>
      <c r="R32" s="43">
        <f t="shared" si="10"/>
        <v>74</v>
      </c>
      <c r="S32" s="43">
        <f t="shared" si="10"/>
        <v>74</v>
      </c>
      <c r="T32" s="43">
        <f t="shared" si="10"/>
        <v>74</v>
      </c>
      <c r="U32" s="43">
        <f t="shared" si="10"/>
        <v>72</v>
      </c>
    </row>
    <row r="33" spans="1:21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13">
        <v>1336</v>
      </c>
      <c r="H33" s="13">
        <f t="shared" si="2"/>
        <v>334</v>
      </c>
      <c r="I33" s="13">
        <f t="shared" si="3"/>
        <v>334</v>
      </c>
      <c r="J33" s="13">
        <f t="shared" si="4"/>
        <v>334</v>
      </c>
      <c r="K33" s="13">
        <f t="shared" si="5"/>
        <v>334</v>
      </c>
      <c r="L33" s="43">
        <f t="shared" si="11"/>
        <v>717</v>
      </c>
      <c r="M33" s="43">
        <f t="shared" si="6"/>
        <v>179</v>
      </c>
      <c r="N33" s="43">
        <f t="shared" si="7"/>
        <v>179</v>
      </c>
      <c r="O33" s="43">
        <f t="shared" si="8"/>
        <v>179</v>
      </c>
      <c r="P33" s="43">
        <f t="shared" si="9"/>
        <v>180</v>
      </c>
      <c r="Q33" s="43">
        <f t="shared" si="12"/>
        <v>619</v>
      </c>
      <c r="R33" s="43">
        <f t="shared" si="10"/>
        <v>155</v>
      </c>
      <c r="S33" s="43">
        <f t="shared" si="10"/>
        <v>155</v>
      </c>
      <c r="T33" s="43">
        <f t="shared" si="10"/>
        <v>155</v>
      </c>
      <c r="U33" s="43">
        <f t="shared" si="10"/>
        <v>154</v>
      </c>
    </row>
    <row r="34" spans="1:21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13">
        <v>6713</v>
      </c>
      <c r="H34" s="13">
        <f t="shared" si="2"/>
        <v>1678</v>
      </c>
      <c r="I34" s="13">
        <f t="shared" si="3"/>
        <v>1678</v>
      </c>
      <c r="J34" s="13">
        <f t="shared" si="4"/>
        <v>1678</v>
      </c>
      <c r="K34" s="13">
        <f t="shared" si="5"/>
        <v>1679</v>
      </c>
      <c r="L34" s="43">
        <f t="shared" si="11"/>
        <v>3603</v>
      </c>
      <c r="M34" s="43">
        <f t="shared" si="6"/>
        <v>901</v>
      </c>
      <c r="N34" s="43">
        <f t="shared" si="7"/>
        <v>901</v>
      </c>
      <c r="O34" s="43">
        <f t="shared" si="8"/>
        <v>901</v>
      </c>
      <c r="P34" s="43">
        <f t="shared" si="9"/>
        <v>900</v>
      </c>
      <c r="Q34" s="43">
        <f t="shared" si="12"/>
        <v>3110</v>
      </c>
      <c r="R34" s="43">
        <f t="shared" si="10"/>
        <v>777</v>
      </c>
      <c r="S34" s="43">
        <f t="shared" si="10"/>
        <v>777</v>
      </c>
      <c r="T34" s="43">
        <f t="shared" si="10"/>
        <v>777</v>
      </c>
      <c r="U34" s="43">
        <f t="shared" si="10"/>
        <v>779</v>
      </c>
    </row>
    <row r="35" spans="1:21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13">
        <v>1472</v>
      </c>
      <c r="H35" s="13">
        <f t="shared" si="2"/>
        <v>368</v>
      </c>
      <c r="I35" s="13">
        <f t="shared" si="3"/>
        <v>368</v>
      </c>
      <c r="J35" s="13">
        <f t="shared" si="4"/>
        <v>368</v>
      </c>
      <c r="K35" s="13">
        <f t="shared" si="5"/>
        <v>368</v>
      </c>
      <c r="L35" s="43">
        <f t="shared" si="11"/>
        <v>790</v>
      </c>
      <c r="M35" s="43">
        <f t="shared" si="6"/>
        <v>198</v>
      </c>
      <c r="N35" s="43">
        <f t="shared" si="7"/>
        <v>198</v>
      </c>
      <c r="O35" s="43">
        <f t="shared" si="8"/>
        <v>198</v>
      </c>
      <c r="P35" s="43">
        <f t="shared" si="9"/>
        <v>196</v>
      </c>
      <c r="Q35" s="43">
        <f t="shared" si="12"/>
        <v>682</v>
      </c>
      <c r="R35" s="43">
        <f t="shared" si="10"/>
        <v>170</v>
      </c>
      <c r="S35" s="43">
        <f t="shared" si="10"/>
        <v>170</v>
      </c>
      <c r="T35" s="43">
        <f t="shared" si="10"/>
        <v>170</v>
      </c>
      <c r="U35" s="43">
        <f t="shared" si="10"/>
        <v>172</v>
      </c>
    </row>
    <row r="36" spans="1:21" ht="29.25" customHeight="1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13">
        <v>104</v>
      </c>
      <c r="H36" s="13">
        <f t="shared" si="2"/>
        <v>26</v>
      </c>
      <c r="I36" s="13">
        <f t="shared" si="3"/>
        <v>26</v>
      </c>
      <c r="J36" s="13">
        <f t="shared" si="4"/>
        <v>26</v>
      </c>
      <c r="K36" s="13">
        <f t="shared" si="5"/>
        <v>26</v>
      </c>
      <c r="L36" s="43">
        <f t="shared" si="11"/>
        <v>56</v>
      </c>
      <c r="M36" s="43">
        <f t="shared" si="6"/>
        <v>14</v>
      </c>
      <c r="N36" s="43">
        <f t="shared" si="7"/>
        <v>14</v>
      </c>
      <c r="O36" s="43">
        <f t="shared" si="8"/>
        <v>14</v>
      </c>
      <c r="P36" s="43">
        <f t="shared" si="9"/>
        <v>14</v>
      </c>
      <c r="Q36" s="43">
        <f t="shared" si="12"/>
        <v>48</v>
      </c>
      <c r="R36" s="43">
        <f t="shared" si="10"/>
        <v>12</v>
      </c>
      <c r="S36" s="43">
        <f t="shared" si="10"/>
        <v>12</v>
      </c>
      <c r="T36" s="43">
        <f t="shared" si="10"/>
        <v>12</v>
      </c>
      <c r="U36" s="43">
        <f t="shared" si="10"/>
        <v>12</v>
      </c>
    </row>
    <row r="37" spans="1:21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13">
        <v>1228</v>
      </c>
      <c r="H37" s="13">
        <f t="shared" si="2"/>
        <v>307</v>
      </c>
      <c r="I37" s="13">
        <f t="shared" si="3"/>
        <v>307</v>
      </c>
      <c r="J37" s="13">
        <f t="shared" si="4"/>
        <v>307</v>
      </c>
      <c r="K37" s="13">
        <f t="shared" si="5"/>
        <v>307</v>
      </c>
      <c r="L37" s="43">
        <f t="shared" si="11"/>
        <v>659</v>
      </c>
      <c r="M37" s="43">
        <f t="shared" si="6"/>
        <v>165</v>
      </c>
      <c r="N37" s="43">
        <f t="shared" si="7"/>
        <v>165</v>
      </c>
      <c r="O37" s="43">
        <f t="shared" si="8"/>
        <v>165</v>
      </c>
      <c r="P37" s="43">
        <f t="shared" si="9"/>
        <v>164</v>
      </c>
      <c r="Q37" s="43">
        <f t="shared" si="12"/>
        <v>569</v>
      </c>
      <c r="R37" s="43">
        <f t="shared" si="10"/>
        <v>142</v>
      </c>
      <c r="S37" s="43">
        <f t="shared" si="10"/>
        <v>142</v>
      </c>
      <c r="T37" s="43">
        <f t="shared" si="10"/>
        <v>142</v>
      </c>
      <c r="U37" s="43">
        <f t="shared" si="10"/>
        <v>143</v>
      </c>
    </row>
    <row r="38" spans="1:21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13">
        <v>0</v>
      </c>
      <c r="H38" s="13">
        <f t="shared" si="2"/>
        <v>0</v>
      </c>
      <c r="I38" s="13">
        <f t="shared" si="3"/>
        <v>0</v>
      </c>
      <c r="J38" s="13">
        <f t="shared" si="4"/>
        <v>0</v>
      </c>
      <c r="K38" s="13">
        <f t="shared" si="5"/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f t="shared" si="12"/>
        <v>0</v>
      </c>
      <c r="R38" s="43">
        <f t="shared" si="10"/>
        <v>0</v>
      </c>
      <c r="S38" s="43">
        <f t="shared" si="10"/>
        <v>0</v>
      </c>
      <c r="T38" s="43">
        <f t="shared" si="10"/>
        <v>0</v>
      </c>
      <c r="U38" s="43">
        <f t="shared" si="10"/>
        <v>0</v>
      </c>
    </row>
    <row r="39" spans="1:21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ref="E39:E41" si="13">C39/(C39+D39)</f>
        <v>0.53672975122006972</v>
      </c>
      <c r="F39" s="37">
        <f t="shared" ref="F39:F41" si="14">1-E39</f>
        <v>0.46327024877993028</v>
      </c>
      <c r="G39" s="13">
        <v>650</v>
      </c>
      <c r="H39" s="13">
        <f t="shared" si="2"/>
        <v>163</v>
      </c>
      <c r="I39" s="13">
        <f t="shared" si="3"/>
        <v>163</v>
      </c>
      <c r="J39" s="13">
        <f t="shared" si="4"/>
        <v>163</v>
      </c>
      <c r="K39" s="13">
        <f t="shared" si="5"/>
        <v>161</v>
      </c>
      <c r="L39" s="43">
        <f>ROUND(G39*E39,0)</f>
        <v>349</v>
      </c>
      <c r="M39" s="43">
        <f>ROUND(H39*E39,0)</f>
        <v>87</v>
      </c>
      <c r="N39" s="43">
        <f>ROUND(I39*E39,0)</f>
        <v>87</v>
      </c>
      <c r="O39" s="43">
        <f>ROUND(J39*E39,0)</f>
        <v>87</v>
      </c>
      <c r="P39" s="43">
        <f t="shared" si="9"/>
        <v>88</v>
      </c>
      <c r="Q39" s="43">
        <f t="shared" si="12"/>
        <v>301</v>
      </c>
      <c r="R39" s="43">
        <f t="shared" ref="R39:U70" si="15">H39-M39</f>
        <v>76</v>
      </c>
      <c r="S39" s="43">
        <f t="shared" si="15"/>
        <v>76</v>
      </c>
      <c r="T39" s="43">
        <f t="shared" si="15"/>
        <v>76</v>
      </c>
      <c r="U39" s="43">
        <f t="shared" si="15"/>
        <v>73</v>
      </c>
    </row>
    <row r="40" spans="1:21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13"/>
        <v>0.53672975122006972</v>
      </c>
      <c r="F40" s="37">
        <f t="shared" si="14"/>
        <v>0.46327024877993028</v>
      </c>
      <c r="G40" s="13">
        <v>0</v>
      </c>
      <c r="H40" s="13">
        <f t="shared" si="2"/>
        <v>0</v>
      </c>
      <c r="I40" s="13">
        <f t="shared" si="3"/>
        <v>0</v>
      </c>
      <c r="J40" s="13">
        <f t="shared" si="4"/>
        <v>0</v>
      </c>
      <c r="K40" s="13">
        <f t="shared" si="5"/>
        <v>0</v>
      </c>
      <c r="L40" s="43">
        <f>ROUND(G40*E40,0)</f>
        <v>0</v>
      </c>
      <c r="M40" s="43">
        <f>ROUND(H40*E40,0)</f>
        <v>0</v>
      </c>
      <c r="N40" s="43">
        <f>ROUND(I40*E40,0)</f>
        <v>0</v>
      </c>
      <c r="O40" s="43">
        <f>ROUND(J40*E40,0)</f>
        <v>0</v>
      </c>
      <c r="P40" s="43">
        <f t="shared" si="9"/>
        <v>0</v>
      </c>
      <c r="Q40" s="43">
        <f t="shared" si="12"/>
        <v>0</v>
      </c>
      <c r="R40" s="43">
        <f t="shared" si="15"/>
        <v>0</v>
      </c>
      <c r="S40" s="43">
        <f t="shared" si="15"/>
        <v>0</v>
      </c>
      <c r="T40" s="43">
        <f t="shared" si="15"/>
        <v>0</v>
      </c>
      <c r="U40" s="43">
        <f t="shared" si="15"/>
        <v>0</v>
      </c>
    </row>
    <row r="41" spans="1:21" ht="30" x14ac:dyDescent="0.2">
      <c r="A41" s="27">
        <v>35</v>
      </c>
      <c r="B41" s="3" t="s">
        <v>60</v>
      </c>
      <c r="C41" s="64">
        <v>441457</v>
      </c>
      <c r="D41" s="64">
        <v>381037</v>
      </c>
      <c r="E41" s="37">
        <f t="shared" si="13"/>
        <v>0.53672975122006972</v>
      </c>
      <c r="F41" s="37">
        <f t="shared" si="14"/>
        <v>0.46327024877993028</v>
      </c>
      <c r="G41" s="13">
        <v>0</v>
      </c>
      <c r="H41" s="13">
        <f t="shared" si="2"/>
        <v>0</v>
      </c>
      <c r="I41" s="13">
        <f t="shared" si="3"/>
        <v>0</v>
      </c>
      <c r="J41" s="13">
        <f t="shared" si="4"/>
        <v>0</v>
      </c>
      <c r="K41" s="13">
        <f t="shared" si="5"/>
        <v>0</v>
      </c>
      <c r="L41" s="43">
        <f>ROUND(G41*E41,0)</f>
        <v>0</v>
      </c>
      <c r="M41" s="43">
        <f>ROUND(H41*E41,0)</f>
        <v>0</v>
      </c>
      <c r="N41" s="43">
        <f>ROUND(I41*E41,0)</f>
        <v>0</v>
      </c>
      <c r="O41" s="43">
        <f>ROUND(J41*E41,0)</f>
        <v>0</v>
      </c>
      <c r="P41" s="43">
        <f t="shared" si="9"/>
        <v>0</v>
      </c>
      <c r="Q41" s="43">
        <f t="shared" si="12"/>
        <v>0</v>
      </c>
      <c r="R41" s="43">
        <f t="shared" si="15"/>
        <v>0</v>
      </c>
      <c r="S41" s="43">
        <f t="shared" si="15"/>
        <v>0</v>
      </c>
      <c r="T41" s="43">
        <f t="shared" si="15"/>
        <v>0</v>
      </c>
      <c r="U41" s="43">
        <f t="shared" si="15"/>
        <v>0</v>
      </c>
    </row>
    <row r="42" spans="1:21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ref="E42:E59" si="16">C42/(C42+D42)</f>
        <v>0.74116272275781481</v>
      </c>
      <c r="F42" s="37">
        <f t="shared" ref="F42:F59" si="17">1-E42</f>
        <v>0.25883727724218519</v>
      </c>
      <c r="G42" s="13">
        <v>4259</v>
      </c>
      <c r="H42" s="13">
        <f t="shared" si="2"/>
        <v>1065</v>
      </c>
      <c r="I42" s="13">
        <f t="shared" si="3"/>
        <v>1065</v>
      </c>
      <c r="J42" s="13">
        <f t="shared" si="4"/>
        <v>1065</v>
      </c>
      <c r="K42" s="13">
        <f t="shared" si="5"/>
        <v>1064</v>
      </c>
      <c r="L42" s="43">
        <f>ROUND(G42*E42,0)</f>
        <v>3157</v>
      </c>
      <c r="M42" s="43">
        <f>ROUND(H42*E42,0)</f>
        <v>789</v>
      </c>
      <c r="N42" s="43">
        <f>ROUND(I42*E42,0)</f>
        <v>789</v>
      </c>
      <c r="O42" s="43">
        <f>ROUND(J42*E42,0)</f>
        <v>789</v>
      </c>
      <c r="P42" s="43">
        <f t="shared" si="9"/>
        <v>790</v>
      </c>
      <c r="Q42" s="43">
        <f t="shared" si="12"/>
        <v>1102</v>
      </c>
      <c r="R42" s="43">
        <f t="shared" si="15"/>
        <v>276</v>
      </c>
      <c r="S42" s="43">
        <f t="shared" si="15"/>
        <v>276</v>
      </c>
      <c r="T42" s="43">
        <f t="shared" si="15"/>
        <v>276</v>
      </c>
      <c r="U42" s="43">
        <f t="shared" si="15"/>
        <v>274</v>
      </c>
    </row>
    <row r="43" spans="1:21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ref="E43" si="18">C43/(C43+D43)</f>
        <v>0.85350083657091003</v>
      </c>
      <c r="F43" s="37">
        <f t="shared" ref="F43" si="19">1-E43</f>
        <v>0.14649916342908997</v>
      </c>
      <c r="G43" s="13">
        <v>3097</v>
      </c>
      <c r="H43" s="13">
        <f t="shared" si="2"/>
        <v>774</v>
      </c>
      <c r="I43" s="13">
        <f t="shared" si="3"/>
        <v>774</v>
      </c>
      <c r="J43" s="13">
        <f t="shared" si="4"/>
        <v>774</v>
      </c>
      <c r="K43" s="13">
        <f t="shared" si="5"/>
        <v>775</v>
      </c>
      <c r="L43" s="43">
        <f>ROUND(G43*E43,0)</f>
        <v>2643</v>
      </c>
      <c r="M43" s="43">
        <f>ROUND(H43*E43,0)</f>
        <v>661</v>
      </c>
      <c r="N43" s="43">
        <f>ROUND(I43*E43,0)</f>
        <v>661</v>
      </c>
      <c r="O43" s="43">
        <f>ROUND(J43*E43,0)</f>
        <v>661</v>
      </c>
      <c r="P43" s="43">
        <f t="shared" si="9"/>
        <v>660</v>
      </c>
      <c r="Q43" s="43">
        <f t="shared" si="12"/>
        <v>454</v>
      </c>
      <c r="R43" s="43">
        <f t="shared" si="15"/>
        <v>113</v>
      </c>
      <c r="S43" s="43">
        <f t="shared" si="15"/>
        <v>113</v>
      </c>
      <c r="T43" s="43">
        <f t="shared" si="15"/>
        <v>113</v>
      </c>
      <c r="U43" s="43">
        <f t="shared" si="15"/>
        <v>115</v>
      </c>
    </row>
    <row r="44" spans="1:21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16"/>
        <v>0.84297417297229693</v>
      </c>
      <c r="F44" s="37">
        <f t="shared" si="17"/>
        <v>0.15702582702770307</v>
      </c>
      <c r="G44" s="13">
        <v>4342</v>
      </c>
      <c r="H44" s="13">
        <f t="shared" si="2"/>
        <v>1086</v>
      </c>
      <c r="I44" s="13">
        <f t="shared" si="3"/>
        <v>1086</v>
      </c>
      <c r="J44" s="13">
        <f t="shared" si="4"/>
        <v>1086</v>
      </c>
      <c r="K44" s="13">
        <f t="shared" si="5"/>
        <v>1084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f t="shared" si="12"/>
        <v>4342</v>
      </c>
      <c r="R44" s="43">
        <f t="shared" si="15"/>
        <v>1086</v>
      </c>
      <c r="S44" s="43">
        <f t="shared" si="15"/>
        <v>1086</v>
      </c>
      <c r="T44" s="43">
        <f t="shared" si="15"/>
        <v>1086</v>
      </c>
      <c r="U44" s="43">
        <f t="shared" si="15"/>
        <v>1084</v>
      </c>
    </row>
    <row r="45" spans="1:21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16"/>
        <v>0.81468540747096441</v>
      </c>
      <c r="F45" s="37">
        <f t="shared" si="17"/>
        <v>0.18531459252903559</v>
      </c>
      <c r="G45" s="13">
        <v>3376</v>
      </c>
      <c r="H45" s="13">
        <f t="shared" si="2"/>
        <v>844</v>
      </c>
      <c r="I45" s="13">
        <f t="shared" si="3"/>
        <v>844</v>
      </c>
      <c r="J45" s="13">
        <f t="shared" si="4"/>
        <v>844</v>
      </c>
      <c r="K45" s="13">
        <f t="shared" si="5"/>
        <v>844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f t="shared" si="12"/>
        <v>3376</v>
      </c>
      <c r="R45" s="43">
        <f t="shared" si="15"/>
        <v>844</v>
      </c>
      <c r="S45" s="43">
        <f t="shared" si="15"/>
        <v>844</v>
      </c>
      <c r="T45" s="43">
        <f t="shared" si="15"/>
        <v>844</v>
      </c>
      <c r="U45" s="43">
        <f t="shared" si="15"/>
        <v>844</v>
      </c>
    </row>
    <row r="46" spans="1:21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16"/>
        <v>0.54520715889820803</v>
      </c>
      <c r="F46" s="37">
        <f t="shared" si="17"/>
        <v>0.45479284110179197</v>
      </c>
      <c r="G46" s="13">
        <v>0</v>
      </c>
      <c r="H46" s="13">
        <f t="shared" si="2"/>
        <v>0</v>
      </c>
      <c r="I46" s="13">
        <f t="shared" si="3"/>
        <v>0</v>
      </c>
      <c r="J46" s="13">
        <f t="shared" si="4"/>
        <v>0</v>
      </c>
      <c r="K46" s="13">
        <f t="shared" si="5"/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f t="shared" si="12"/>
        <v>0</v>
      </c>
      <c r="R46" s="43">
        <f t="shared" si="15"/>
        <v>0</v>
      </c>
      <c r="S46" s="43">
        <f t="shared" si="15"/>
        <v>0</v>
      </c>
      <c r="T46" s="43">
        <f t="shared" si="15"/>
        <v>0</v>
      </c>
      <c r="U46" s="43">
        <f t="shared" si="15"/>
        <v>0</v>
      </c>
    </row>
    <row r="47" spans="1:21" ht="30" x14ac:dyDescent="0.2">
      <c r="A47" s="27">
        <v>41</v>
      </c>
      <c r="B47" s="3" t="s">
        <v>34</v>
      </c>
      <c r="C47" s="64">
        <v>441457</v>
      </c>
      <c r="D47" s="64">
        <v>381037</v>
      </c>
      <c r="E47" s="37">
        <f t="shared" si="16"/>
        <v>0.53672975122006972</v>
      </c>
      <c r="F47" s="37">
        <f t="shared" si="17"/>
        <v>0.46327024877993028</v>
      </c>
      <c r="G47" s="13">
        <v>0</v>
      </c>
      <c r="H47" s="13">
        <f t="shared" si="2"/>
        <v>0</v>
      </c>
      <c r="I47" s="13">
        <f t="shared" si="3"/>
        <v>0</v>
      </c>
      <c r="J47" s="13">
        <f t="shared" si="4"/>
        <v>0</v>
      </c>
      <c r="K47" s="13">
        <f t="shared" si="5"/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f t="shared" si="12"/>
        <v>0</v>
      </c>
      <c r="R47" s="43">
        <f t="shared" si="15"/>
        <v>0</v>
      </c>
      <c r="S47" s="43">
        <f t="shared" si="15"/>
        <v>0</v>
      </c>
      <c r="T47" s="43">
        <f t="shared" si="15"/>
        <v>0</v>
      </c>
      <c r="U47" s="43">
        <f t="shared" si="15"/>
        <v>0</v>
      </c>
    </row>
    <row r="48" spans="1:21" x14ac:dyDescent="0.2">
      <c r="A48" s="27">
        <v>42</v>
      </c>
      <c r="B48" s="3" t="s">
        <v>35</v>
      </c>
      <c r="C48" s="64">
        <v>441457</v>
      </c>
      <c r="D48" s="64">
        <v>381037</v>
      </c>
      <c r="E48" s="37">
        <f t="shared" ref="E48" si="20">C48/(C48+D48)</f>
        <v>0.53672975122006972</v>
      </c>
      <c r="F48" s="37">
        <f t="shared" ref="F48" si="21">1-E48</f>
        <v>0.46327024877993028</v>
      </c>
      <c r="G48" s="13">
        <v>260</v>
      </c>
      <c r="H48" s="13">
        <f t="shared" si="2"/>
        <v>65</v>
      </c>
      <c r="I48" s="13">
        <f t="shared" si="3"/>
        <v>65</v>
      </c>
      <c r="J48" s="13">
        <f t="shared" si="4"/>
        <v>65</v>
      </c>
      <c r="K48" s="13">
        <f t="shared" si="5"/>
        <v>65</v>
      </c>
      <c r="L48" s="43">
        <f>ROUND(G48*E48,0)</f>
        <v>140</v>
      </c>
      <c r="M48" s="43">
        <f>ROUND(H48*E48,0)</f>
        <v>35</v>
      </c>
      <c r="N48" s="43">
        <f>ROUND(I48*E48,0)</f>
        <v>35</v>
      </c>
      <c r="O48" s="43">
        <f>ROUND(J48*E48,0)</f>
        <v>35</v>
      </c>
      <c r="P48" s="43">
        <f t="shared" ref="P48" si="22">L48-M48-N48-O48</f>
        <v>35</v>
      </c>
      <c r="Q48" s="43">
        <f t="shared" si="12"/>
        <v>120</v>
      </c>
      <c r="R48" s="43">
        <f t="shared" si="15"/>
        <v>30</v>
      </c>
      <c r="S48" s="43">
        <f t="shared" si="15"/>
        <v>30</v>
      </c>
      <c r="T48" s="43">
        <f t="shared" si="15"/>
        <v>30</v>
      </c>
      <c r="U48" s="43">
        <f t="shared" si="15"/>
        <v>30</v>
      </c>
    </row>
    <row r="49" spans="1:21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16"/>
        <v>0.4304814287422416</v>
      </c>
      <c r="F49" s="37">
        <f t="shared" si="17"/>
        <v>0.5695185712577584</v>
      </c>
      <c r="G49" s="13">
        <v>1300</v>
      </c>
      <c r="H49" s="13">
        <f t="shared" si="2"/>
        <v>325</v>
      </c>
      <c r="I49" s="13">
        <f t="shared" si="3"/>
        <v>325</v>
      </c>
      <c r="J49" s="13">
        <f t="shared" si="4"/>
        <v>325</v>
      </c>
      <c r="K49" s="13">
        <f t="shared" si="5"/>
        <v>325</v>
      </c>
      <c r="L49" s="43">
        <f>ROUND(G49*E49,0)</f>
        <v>560</v>
      </c>
      <c r="M49" s="43">
        <f>ROUND(H49*E49,0)</f>
        <v>140</v>
      </c>
      <c r="N49" s="43">
        <f>ROUND(I49*E49,0)</f>
        <v>140</v>
      </c>
      <c r="O49" s="43">
        <f>ROUND(J49*E49,0)</f>
        <v>140</v>
      </c>
      <c r="P49" s="43">
        <f t="shared" si="9"/>
        <v>140</v>
      </c>
      <c r="Q49" s="43">
        <f t="shared" si="12"/>
        <v>740</v>
      </c>
      <c r="R49" s="43">
        <f t="shared" si="15"/>
        <v>185</v>
      </c>
      <c r="S49" s="43">
        <f t="shared" si="15"/>
        <v>185</v>
      </c>
      <c r="T49" s="43">
        <f t="shared" si="15"/>
        <v>185</v>
      </c>
      <c r="U49" s="43">
        <f t="shared" si="15"/>
        <v>185</v>
      </c>
    </row>
    <row r="50" spans="1:21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16"/>
        <v>0.44104957786290772</v>
      </c>
      <c r="F50" s="37">
        <f t="shared" si="17"/>
        <v>0.55895042213709223</v>
      </c>
      <c r="G50" s="13">
        <v>1664</v>
      </c>
      <c r="H50" s="13">
        <f t="shared" si="2"/>
        <v>416</v>
      </c>
      <c r="I50" s="13">
        <f t="shared" si="3"/>
        <v>416</v>
      </c>
      <c r="J50" s="13">
        <f t="shared" si="4"/>
        <v>416</v>
      </c>
      <c r="K50" s="13">
        <f t="shared" si="5"/>
        <v>416</v>
      </c>
      <c r="L50" s="43">
        <f>ROUND(G50*E50,0)</f>
        <v>734</v>
      </c>
      <c r="M50" s="43">
        <f>ROUND(H50*E50,0)</f>
        <v>183</v>
      </c>
      <c r="N50" s="43">
        <f>ROUND(I50*E50,0)</f>
        <v>183</v>
      </c>
      <c r="O50" s="43">
        <f>ROUND(J50*E50,0)</f>
        <v>183</v>
      </c>
      <c r="P50" s="43">
        <f t="shared" si="9"/>
        <v>185</v>
      </c>
      <c r="Q50" s="43">
        <f t="shared" si="12"/>
        <v>930</v>
      </c>
      <c r="R50" s="43">
        <f t="shared" si="15"/>
        <v>233</v>
      </c>
      <c r="S50" s="43">
        <f t="shared" si="15"/>
        <v>233</v>
      </c>
      <c r="T50" s="43">
        <f t="shared" si="15"/>
        <v>233</v>
      </c>
      <c r="U50" s="43">
        <f t="shared" si="15"/>
        <v>231</v>
      </c>
    </row>
    <row r="51" spans="1:21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16"/>
        <v>0.85633633633633632</v>
      </c>
      <c r="F51" s="37">
        <f t="shared" si="17"/>
        <v>0.14366366366366368</v>
      </c>
      <c r="G51" s="13">
        <v>992</v>
      </c>
      <c r="H51" s="13">
        <f t="shared" si="2"/>
        <v>248</v>
      </c>
      <c r="I51" s="13">
        <f t="shared" si="3"/>
        <v>248</v>
      </c>
      <c r="J51" s="13">
        <f t="shared" si="4"/>
        <v>248</v>
      </c>
      <c r="K51" s="13">
        <f t="shared" si="5"/>
        <v>248</v>
      </c>
      <c r="L51" s="43">
        <f>ROUND(G51*E51,0)</f>
        <v>849</v>
      </c>
      <c r="M51" s="43">
        <f>ROUND(H51*E51,0)</f>
        <v>212</v>
      </c>
      <c r="N51" s="43">
        <f>ROUND(I51*E51,0)</f>
        <v>212</v>
      </c>
      <c r="O51" s="43">
        <f>ROUND(J51*E51,0)</f>
        <v>212</v>
      </c>
      <c r="P51" s="43">
        <f t="shared" si="9"/>
        <v>213</v>
      </c>
      <c r="Q51" s="43">
        <f t="shared" si="12"/>
        <v>143</v>
      </c>
      <c r="R51" s="43">
        <f t="shared" si="15"/>
        <v>36</v>
      </c>
      <c r="S51" s="43">
        <f t="shared" si="15"/>
        <v>36</v>
      </c>
      <c r="T51" s="43">
        <f t="shared" si="15"/>
        <v>36</v>
      </c>
      <c r="U51" s="43">
        <f t="shared" si="15"/>
        <v>35</v>
      </c>
    </row>
    <row r="52" spans="1:21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16"/>
        <v>0.53672975122006972</v>
      </c>
      <c r="F52" s="37">
        <f t="shared" si="17"/>
        <v>0.46327024877993028</v>
      </c>
      <c r="G52" s="13">
        <v>0</v>
      </c>
      <c r="H52" s="13">
        <f t="shared" si="2"/>
        <v>0</v>
      </c>
      <c r="I52" s="13">
        <f t="shared" si="3"/>
        <v>0</v>
      </c>
      <c r="J52" s="13">
        <f t="shared" si="4"/>
        <v>0</v>
      </c>
      <c r="K52" s="13">
        <f t="shared" si="5"/>
        <v>0</v>
      </c>
      <c r="L52" s="43">
        <f t="shared" ref="L52:L79" si="23">ROUND(G52*E52,0)</f>
        <v>0</v>
      </c>
      <c r="M52" s="43">
        <f t="shared" ref="M52:M79" si="24">ROUND(H52*E52,0)</f>
        <v>0</v>
      </c>
      <c r="N52" s="43">
        <f t="shared" ref="N52:N79" si="25">ROUND(I52*E52,0)</f>
        <v>0</v>
      </c>
      <c r="O52" s="43">
        <f t="shared" ref="O52:O79" si="26">ROUND(J52*E52,0)</f>
        <v>0</v>
      </c>
      <c r="P52" s="43">
        <f t="shared" ref="P52:P79" si="27">L52-M52-N52-O52</f>
        <v>0</v>
      </c>
      <c r="Q52" s="43">
        <f t="shared" si="12"/>
        <v>0</v>
      </c>
      <c r="R52" s="43">
        <f t="shared" si="15"/>
        <v>0</v>
      </c>
      <c r="S52" s="43">
        <f t="shared" si="15"/>
        <v>0</v>
      </c>
      <c r="T52" s="43">
        <f t="shared" si="15"/>
        <v>0</v>
      </c>
      <c r="U52" s="43">
        <f t="shared" si="15"/>
        <v>0</v>
      </c>
    </row>
    <row r="53" spans="1:21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ref="E53" si="28">C53/(C53+D53)</f>
        <v>0.53672975122006972</v>
      </c>
      <c r="F53" s="37">
        <f t="shared" ref="F53" si="29">1-E53</f>
        <v>0.46327024877993028</v>
      </c>
      <c r="G53" s="13">
        <v>79</v>
      </c>
      <c r="H53" s="13">
        <f t="shared" si="2"/>
        <v>20</v>
      </c>
      <c r="I53" s="13">
        <f t="shared" si="3"/>
        <v>20</v>
      </c>
      <c r="J53" s="13">
        <f t="shared" si="4"/>
        <v>20</v>
      </c>
      <c r="K53" s="13">
        <f t="shared" si="5"/>
        <v>19</v>
      </c>
      <c r="L53" s="43">
        <f t="shared" si="23"/>
        <v>42</v>
      </c>
      <c r="M53" s="43">
        <f t="shared" si="24"/>
        <v>11</v>
      </c>
      <c r="N53" s="43">
        <f t="shared" si="25"/>
        <v>11</v>
      </c>
      <c r="O53" s="43">
        <f t="shared" si="26"/>
        <v>11</v>
      </c>
      <c r="P53" s="43">
        <f t="shared" si="27"/>
        <v>9</v>
      </c>
      <c r="Q53" s="43">
        <f t="shared" si="12"/>
        <v>37</v>
      </c>
      <c r="R53" s="43">
        <f t="shared" si="15"/>
        <v>9</v>
      </c>
      <c r="S53" s="43">
        <f t="shared" si="15"/>
        <v>9</v>
      </c>
      <c r="T53" s="43">
        <f t="shared" si="15"/>
        <v>9</v>
      </c>
      <c r="U53" s="43">
        <f t="shared" si="15"/>
        <v>10</v>
      </c>
    </row>
    <row r="54" spans="1:21" x14ac:dyDescent="0.2">
      <c r="A54" s="27">
        <v>48</v>
      </c>
      <c r="B54" s="3" t="s">
        <v>63</v>
      </c>
      <c r="C54" s="64">
        <v>441457</v>
      </c>
      <c r="D54" s="64">
        <v>381037</v>
      </c>
      <c r="E54" s="37">
        <f t="shared" si="16"/>
        <v>0.53672975122006972</v>
      </c>
      <c r="F54" s="37">
        <f t="shared" si="17"/>
        <v>0.46327024877993028</v>
      </c>
      <c r="G54" s="13">
        <v>300</v>
      </c>
      <c r="H54" s="13">
        <f t="shared" si="2"/>
        <v>75</v>
      </c>
      <c r="I54" s="13">
        <f t="shared" si="3"/>
        <v>75</v>
      </c>
      <c r="J54" s="13">
        <f t="shared" si="4"/>
        <v>75</v>
      </c>
      <c r="K54" s="13">
        <f t="shared" si="5"/>
        <v>75</v>
      </c>
      <c r="L54" s="43">
        <f t="shared" si="23"/>
        <v>161</v>
      </c>
      <c r="M54" s="43">
        <f t="shared" si="24"/>
        <v>40</v>
      </c>
      <c r="N54" s="43">
        <f t="shared" si="25"/>
        <v>40</v>
      </c>
      <c r="O54" s="43">
        <f t="shared" si="26"/>
        <v>40</v>
      </c>
      <c r="P54" s="43">
        <f t="shared" si="27"/>
        <v>41</v>
      </c>
      <c r="Q54" s="43">
        <f t="shared" si="12"/>
        <v>139</v>
      </c>
      <c r="R54" s="43">
        <f t="shared" si="15"/>
        <v>35</v>
      </c>
      <c r="S54" s="43">
        <f t="shared" si="15"/>
        <v>35</v>
      </c>
      <c r="T54" s="43">
        <f t="shared" si="15"/>
        <v>35</v>
      </c>
      <c r="U54" s="43">
        <f t="shared" si="15"/>
        <v>34</v>
      </c>
    </row>
    <row r="55" spans="1:21" x14ac:dyDescent="0.2">
      <c r="A55" s="27">
        <v>49</v>
      </c>
      <c r="B55" s="3" t="s">
        <v>39</v>
      </c>
      <c r="C55" s="64">
        <v>441457</v>
      </c>
      <c r="D55" s="64">
        <v>381037</v>
      </c>
      <c r="E55" s="37">
        <f t="shared" si="16"/>
        <v>0.53672975122006972</v>
      </c>
      <c r="F55" s="37">
        <f t="shared" si="17"/>
        <v>0.46327024877993028</v>
      </c>
      <c r="G55" s="13">
        <v>200</v>
      </c>
      <c r="H55" s="13">
        <f t="shared" si="2"/>
        <v>50</v>
      </c>
      <c r="I55" s="13">
        <f t="shared" si="3"/>
        <v>50</v>
      </c>
      <c r="J55" s="13">
        <f t="shared" si="4"/>
        <v>50</v>
      </c>
      <c r="K55" s="13">
        <f t="shared" si="5"/>
        <v>50</v>
      </c>
      <c r="L55" s="43">
        <f t="shared" si="23"/>
        <v>107</v>
      </c>
      <c r="M55" s="43">
        <f t="shared" si="24"/>
        <v>27</v>
      </c>
      <c r="N55" s="43">
        <f t="shared" si="25"/>
        <v>27</v>
      </c>
      <c r="O55" s="43">
        <f t="shared" si="26"/>
        <v>27</v>
      </c>
      <c r="P55" s="43">
        <f t="shared" si="27"/>
        <v>26</v>
      </c>
      <c r="Q55" s="43">
        <f t="shared" si="12"/>
        <v>93</v>
      </c>
      <c r="R55" s="43">
        <f t="shared" si="15"/>
        <v>23</v>
      </c>
      <c r="S55" s="43">
        <f t="shared" si="15"/>
        <v>23</v>
      </c>
      <c r="T55" s="43">
        <f t="shared" si="15"/>
        <v>23</v>
      </c>
      <c r="U55" s="43">
        <f t="shared" si="15"/>
        <v>24</v>
      </c>
    </row>
    <row r="56" spans="1:21" x14ac:dyDescent="0.2">
      <c r="A56" s="27">
        <v>50</v>
      </c>
      <c r="B56" s="3" t="s">
        <v>40</v>
      </c>
      <c r="C56" s="64">
        <v>441457</v>
      </c>
      <c r="D56" s="64">
        <v>381037</v>
      </c>
      <c r="E56" s="37">
        <f t="shared" si="16"/>
        <v>0.53672975122006972</v>
      </c>
      <c r="F56" s="37">
        <f t="shared" si="17"/>
        <v>0.46327024877993028</v>
      </c>
      <c r="G56" s="13">
        <v>360</v>
      </c>
      <c r="H56" s="13">
        <f t="shared" si="2"/>
        <v>90</v>
      </c>
      <c r="I56" s="13">
        <f t="shared" si="3"/>
        <v>90</v>
      </c>
      <c r="J56" s="13">
        <f t="shared" si="4"/>
        <v>90</v>
      </c>
      <c r="K56" s="13">
        <f t="shared" si="5"/>
        <v>90</v>
      </c>
      <c r="L56" s="43">
        <f t="shared" si="23"/>
        <v>193</v>
      </c>
      <c r="M56" s="43">
        <f t="shared" si="24"/>
        <v>48</v>
      </c>
      <c r="N56" s="43">
        <f t="shared" si="25"/>
        <v>48</v>
      </c>
      <c r="O56" s="43">
        <f t="shared" si="26"/>
        <v>48</v>
      </c>
      <c r="P56" s="43">
        <f t="shared" si="27"/>
        <v>49</v>
      </c>
      <c r="Q56" s="43">
        <f t="shared" si="12"/>
        <v>167</v>
      </c>
      <c r="R56" s="43">
        <f t="shared" si="15"/>
        <v>42</v>
      </c>
      <c r="S56" s="43">
        <f t="shared" si="15"/>
        <v>42</v>
      </c>
      <c r="T56" s="43">
        <f t="shared" si="15"/>
        <v>42</v>
      </c>
      <c r="U56" s="43">
        <f t="shared" si="15"/>
        <v>41</v>
      </c>
    </row>
    <row r="57" spans="1:21" x14ac:dyDescent="0.2">
      <c r="A57" s="27">
        <v>51</v>
      </c>
      <c r="B57" s="3" t="s">
        <v>41</v>
      </c>
      <c r="C57" s="64">
        <v>441457</v>
      </c>
      <c r="D57" s="64">
        <v>381037</v>
      </c>
      <c r="E57" s="37">
        <f t="shared" ref="E57" si="30">C57/(C57+D57)</f>
        <v>0.53672975122006972</v>
      </c>
      <c r="F57" s="37">
        <f t="shared" ref="F57" si="31">1-E57</f>
        <v>0.46327024877993028</v>
      </c>
      <c r="G57" s="13">
        <v>1135</v>
      </c>
      <c r="H57" s="13">
        <f t="shared" si="2"/>
        <v>284</v>
      </c>
      <c r="I57" s="13">
        <f t="shared" si="3"/>
        <v>284</v>
      </c>
      <c r="J57" s="13">
        <f t="shared" si="4"/>
        <v>284</v>
      </c>
      <c r="K57" s="13">
        <f t="shared" si="5"/>
        <v>283</v>
      </c>
      <c r="L57" s="43">
        <f t="shared" si="23"/>
        <v>609</v>
      </c>
      <c r="M57" s="43">
        <f t="shared" si="24"/>
        <v>152</v>
      </c>
      <c r="N57" s="43">
        <f t="shared" si="25"/>
        <v>152</v>
      </c>
      <c r="O57" s="43">
        <f t="shared" si="26"/>
        <v>152</v>
      </c>
      <c r="P57" s="43">
        <f t="shared" si="27"/>
        <v>153</v>
      </c>
      <c r="Q57" s="43">
        <f t="shared" si="12"/>
        <v>526</v>
      </c>
      <c r="R57" s="43">
        <f t="shared" si="15"/>
        <v>132</v>
      </c>
      <c r="S57" s="43">
        <f t="shared" si="15"/>
        <v>132</v>
      </c>
      <c r="T57" s="43">
        <f t="shared" si="15"/>
        <v>132</v>
      </c>
      <c r="U57" s="43">
        <f t="shared" si="15"/>
        <v>130</v>
      </c>
    </row>
    <row r="58" spans="1:21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16"/>
        <v>0.53672975122006972</v>
      </c>
      <c r="F58" s="37">
        <f t="shared" si="17"/>
        <v>0.46327024877993028</v>
      </c>
      <c r="G58" s="13">
        <v>0</v>
      </c>
      <c r="H58" s="13">
        <f t="shared" si="2"/>
        <v>0</v>
      </c>
      <c r="I58" s="13">
        <f t="shared" si="3"/>
        <v>0</v>
      </c>
      <c r="J58" s="13">
        <f t="shared" si="4"/>
        <v>0</v>
      </c>
      <c r="K58" s="13">
        <f t="shared" si="5"/>
        <v>0</v>
      </c>
      <c r="L58" s="43">
        <f t="shared" si="23"/>
        <v>0</v>
      </c>
      <c r="M58" s="43">
        <f t="shared" si="24"/>
        <v>0</v>
      </c>
      <c r="N58" s="43">
        <f t="shared" si="25"/>
        <v>0</v>
      </c>
      <c r="O58" s="43">
        <f t="shared" si="26"/>
        <v>0</v>
      </c>
      <c r="P58" s="43">
        <f t="shared" si="27"/>
        <v>0</v>
      </c>
      <c r="Q58" s="43">
        <f t="shared" si="12"/>
        <v>0</v>
      </c>
      <c r="R58" s="43">
        <f t="shared" si="15"/>
        <v>0</v>
      </c>
      <c r="S58" s="43">
        <f t="shared" si="15"/>
        <v>0</v>
      </c>
      <c r="T58" s="43">
        <f t="shared" si="15"/>
        <v>0</v>
      </c>
      <c r="U58" s="43">
        <f t="shared" si="15"/>
        <v>0</v>
      </c>
    </row>
    <row r="59" spans="1:21" x14ac:dyDescent="0.2">
      <c r="A59" s="27">
        <v>53</v>
      </c>
      <c r="B59" s="3" t="s">
        <v>53</v>
      </c>
      <c r="C59" s="64">
        <v>441457</v>
      </c>
      <c r="D59" s="64">
        <v>381037</v>
      </c>
      <c r="E59" s="37">
        <f t="shared" si="16"/>
        <v>0.53672975122006972</v>
      </c>
      <c r="F59" s="37">
        <f t="shared" si="17"/>
        <v>0.46327024877993028</v>
      </c>
      <c r="G59" s="13">
        <v>0</v>
      </c>
      <c r="H59" s="13">
        <f t="shared" si="2"/>
        <v>0</v>
      </c>
      <c r="I59" s="13">
        <f t="shared" si="3"/>
        <v>0</v>
      </c>
      <c r="J59" s="13">
        <f t="shared" si="4"/>
        <v>0</v>
      </c>
      <c r="K59" s="13">
        <f t="shared" si="5"/>
        <v>0</v>
      </c>
      <c r="L59" s="43">
        <f t="shared" si="23"/>
        <v>0</v>
      </c>
      <c r="M59" s="43">
        <f t="shared" si="24"/>
        <v>0</v>
      </c>
      <c r="N59" s="43">
        <f t="shared" si="25"/>
        <v>0</v>
      </c>
      <c r="O59" s="43">
        <f t="shared" si="26"/>
        <v>0</v>
      </c>
      <c r="P59" s="43">
        <f t="shared" si="27"/>
        <v>0</v>
      </c>
      <c r="Q59" s="43">
        <f t="shared" si="12"/>
        <v>0</v>
      </c>
      <c r="R59" s="43">
        <f t="shared" si="15"/>
        <v>0</v>
      </c>
      <c r="S59" s="43">
        <f t="shared" si="15"/>
        <v>0</v>
      </c>
      <c r="T59" s="43">
        <f t="shared" si="15"/>
        <v>0</v>
      </c>
      <c r="U59" s="43">
        <f t="shared" si="15"/>
        <v>0</v>
      </c>
    </row>
    <row r="60" spans="1:21" x14ac:dyDescent="0.2">
      <c r="A60" s="27">
        <v>54</v>
      </c>
      <c r="B60" s="7" t="s">
        <v>132</v>
      </c>
      <c r="C60" s="64">
        <v>441457</v>
      </c>
      <c r="D60" s="64">
        <v>381037</v>
      </c>
      <c r="E60" s="37">
        <f t="shared" ref="E60:E79" si="32">C60/(C60+D60)</f>
        <v>0.53672975122006972</v>
      </c>
      <c r="F60" s="37">
        <f t="shared" ref="F60:F79" si="33">1-E60</f>
        <v>0.46327024877993028</v>
      </c>
      <c r="G60" s="13">
        <v>0</v>
      </c>
      <c r="H60" s="13">
        <f t="shared" si="2"/>
        <v>0</v>
      </c>
      <c r="I60" s="13">
        <f t="shared" si="3"/>
        <v>0</v>
      </c>
      <c r="J60" s="13">
        <f t="shared" si="4"/>
        <v>0</v>
      </c>
      <c r="K60" s="13">
        <f t="shared" si="5"/>
        <v>0</v>
      </c>
      <c r="L60" s="43">
        <f t="shared" si="23"/>
        <v>0</v>
      </c>
      <c r="M60" s="43">
        <f t="shared" si="24"/>
        <v>0</v>
      </c>
      <c r="N60" s="43">
        <f t="shared" si="25"/>
        <v>0</v>
      </c>
      <c r="O60" s="43">
        <f t="shared" si="26"/>
        <v>0</v>
      </c>
      <c r="P60" s="43">
        <f t="shared" si="27"/>
        <v>0</v>
      </c>
      <c r="Q60" s="43">
        <f t="shared" si="12"/>
        <v>0</v>
      </c>
      <c r="R60" s="43">
        <f t="shared" si="15"/>
        <v>0</v>
      </c>
      <c r="S60" s="43">
        <f t="shared" si="15"/>
        <v>0</v>
      </c>
      <c r="T60" s="43">
        <f t="shared" si="15"/>
        <v>0</v>
      </c>
      <c r="U60" s="43">
        <f t="shared" si="15"/>
        <v>0</v>
      </c>
    </row>
    <row r="61" spans="1:21" x14ac:dyDescent="0.2">
      <c r="A61" s="27">
        <v>55</v>
      </c>
      <c r="B61" s="3" t="s">
        <v>43</v>
      </c>
      <c r="C61" s="64">
        <v>441457</v>
      </c>
      <c r="D61" s="64">
        <v>381037</v>
      </c>
      <c r="E61" s="37">
        <f t="shared" si="32"/>
        <v>0.53672975122006972</v>
      </c>
      <c r="F61" s="37">
        <f t="shared" si="33"/>
        <v>0.46327024877993028</v>
      </c>
      <c r="G61" s="13">
        <v>120</v>
      </c>
      <c r="H61" s="13">
        <f t="shared" si="2"/>
        <v>30</v>
      </c>
      <c r="I61" s="13">
        <f t="shared" si="3"/>
        <v>30</v>
      </c>
      <c r="J61" s="13">
        <f t="shared" si="4"/>
        <v>30</v>
      </c>
      <c r="K61" s="13">
        <f t="shared" si="5"/>
        <v>30</v>
      </c>
      <c r="L61" s="43">
        <f t="shared" si="23"/>
        <v>64</v>
      </c>
      <c r="M61" s="43">
        <f t="shared" si="24"/>
        <v>16</v>
      </c>
      <c r="N61" s="43">
        <f t="shared" si="25"/>
        <v>16</v>
      </c>
      <c r="O61" s="43">
        <f t="shared" si="26"/>
        <v>16</v>
      </c>
      <c r="P61" s="43">
        <f t="shared" si="27"/>
        <v>16</v>
      </c>
      <c r="Q61" s="43">
        <f t="shared" si="12"/>
        <v>56</v>
      </c>
      <c r="R61" s="43">
        <f t="shared" si="15"/>
        <v>14</v>
      </c>
      <c r="S61" s="43">
        <f t="shared" si="15"/>
        <v>14</v>
      </c>
      <c r="T61" s="43">
        <f t="shared" si="15"/>
        <v>14</v>
      </c>
      <c r="U61" s="43">
        <f t="shared" si="15"/>
        <v>14</v>
      </c>
    </row>
    <row r="62" spans="1:21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32"/>
        <v>0.53672975122006972</v>
      </c>
      <c r="F62" s="37">
        <f t="shared" si="33"/>
        <v>0.46327024877993028</v>
      </c>
      <c r="G62" s="13">
        <v>73</v>
      </c>
      <c r="H62" s="13">
        <f t="shared" si="2"/>
        <v>18</v>
      </c>
      <c r="I62" s="13">
        <f t="shared" si="3"/>
        <v>18</v>
      </c>
      <c r="J62" s="13">
        <f t="shared" si="4"/>
        <v>18</v>
      </c>
      <c r="K62" s="13">
        <f t="shared" si="5"/>
        <v>19</v>
      </c>
      <c r="L62" s="43">
        <f t="shared" si="23"/>
        <v>39</v>
      </c>
      <c r="M62" s="43">
        <f t="shared" si="24"/>
        <v>10</v>
      </c>
      <c r="N62" s="43">
        <f t="shared" si="25"/>
        <v>10</v>
      </c>
      <c r="O62" s="43">
        <f t="shared" si="26"/>
        <v>10</v>
      </c>
      <c r="P62" s="43">
        <f t="shared" si="27"/>
        <v>9</v>
      </c>
      <c r="Q62" s="43">
        <f t="shared" si="12"/>
        <v>34</v>
      </c>
      <c r="R62" s="43">
        <f t="shared" si="15"/>
        <v>8</v>
      </c>
      <c r="S62" s="43">
        <f t="shared" si="15"/>
        <v>8</v>
      </c>
      <c r="T62" s="43">
        <f t="shared" si="15"/>
        <v>8</v>
      </c>
      <c r="U62" s="43">
        <f t="shared" si="15"/>
        <v>10</v>
      </c>
    </row>
    <row r="63" spans="1:21" x14ac:dyDescent="0.2">
      <c r="A63" s="27">
        <v>57</v>
      </c>
      <c r="B63" s="7" t="s">
        <v>45</v>
      </c>
      <c r="C63" s="64">
        <v>441457</v>
      </c>
      <c r="D63" s="64">
        <v>381037</v>
      </c>
      <c r="E63" s="37">
        <f t="shared" si="32"/>
        <v>0.53672975122006972</v>
      </c>
      <c r="F63" s="37">
        <f t="shared" si="33"/>
        <v>0.46327024877993028</v>
      </c>
      <c r="G63" s="13">
        <v>0</v>
      </c>
      <c r="H63" s="13">
        <f t="shared" si="2"/>
        <v>0</v>
      </c>
      <c r="I63" s="13">
        <f t="shared" si="3"/>
        <v>0</v>
      </c>
      <c r="J63" s="13">
        <f t="shared" si="4"/>
        <v>0</v>
      </c>
      <c r="K63" s="13">
        <f t="shared" si="5"/>
        <v>0</v>
      </c>
      <c r="L63" s="43">
        <f t="shared" si="23"/>
        <v>0</v>
      </c>
      <c r="M63" s="43">
        <f t="shared" si="24"/>
        <v>0</v>
      </c>
      <c r="N63" s="43">
        <f t="shared" si="25"/>
        <v>0</v>
      </c>
      <c r="O63" s="43">
        <f t="shared" si="26"/>
        <v>0</v>
      </c>
      <c r="P63" s="43">
        <f t="shared" si="27"/>
        <v>0</v>
      </c>
      <c r="Q63" s="43">
        <f t="shared" si="12"/>
        <v>0</v>
      </c>
      <c r="R63" s="43">
        <f t="shared" si="15"/>
        <v>0</v>
      </c>
      <c r="S63" s="43">
        <f t="shared" si="15"/>
        <v>0</v>
      </c>
      <c r="T63" s="43">
        <f t="shared" si="15"/>
        <v>0</v>
      </c>
      <c r="U63" s="43">
        <f t="shared" si="15"/>
        <v>0</v>
      </c>
    </row>
    <row r="64" spans="1:21" x14ac:dyDescent="0.2">
      <c r="A64" s="27">
        <v>58</v>
      </c>
      <c r="B64" s="7" t="s">
        <v>46</v>
      </c>
      <c r="C64" s="64">
        <v>441457</v>
      </c>
      <c r="D64" s="64">
        <v>381037</v>
      </c>
      <c r="E64" s="37">
        <f t="shared" si="32"/>
        <v>0.53672975122006972</v>
      </c>
      <c r="F64" s="37">
        <f t="shared" si="33"/>
        <v>0.46327024877993028</v>
      </c>
      <c r="G64" s="13">
        <v>0</v>
      </c>
      <c r="H64" s="13">
        <f t="shared" si="2"/>
        <v>0</v>
      </c>
      <c r="I64" s="13">
        <f t="shared" si="3"/>
        <v>0</v>
      </c>
      <c r="J64" s="13">
        <f t="shared" si="4"/>
        <v>0</v>
      </c>
      <c r="K64" s="13">
        <f t="shared" si="5"/>
        <v>0</v>
      </c>
      <c r="L64" s="43">
        <f t="shared" si="23"/>
        <v>0</v>
      </c>
      <c r="M64" s="43">
        <f t="shared" si="24"/>
        <v>0</v>
      </c>
      <c r="N64" s="43">
        <f t="shared" si="25"/>
        <v>0</v>
      </c>
      <c r="O64" s="43">
        <f t="shared" si="26"/>
        <v>0</v>
      </c>
      <c r="P64" s="43">
        <f t="shared" si="27"/>
        <v>0</v>
      </c>
      <c r="Q64" s="43">
        <f t="shared" si="12"/>
        <v>0</v>
      </c>
      <c r="R64" s="43">
        <f t="shared" si="15"/>
        <v>0</v>
      </c>
      <c r="S64" s="43">
        <f t="shared" si="15"/>
        <v>0</v>
      </c>
      <c r="T64" s="43">
        <f t="shared" si="15"/>
        <v>0</v>
      </c>
      <c r="U64" s="43">
        <f t="shared" si="15"/>
        <v>0</v>
      </c>
    </row>
    <row r="65" spans="1:21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32"/>
        <v>0.53672975122006972</v>
      </c>
      <c r="F65" s="37">
        <f t="shared" si="33"/>
        <v>0.46327024877993028</v>
      </c>
      <c r="G65" s="13">
        <v>48</v>
      </c>
      <c r="H65" s="13">
        <f t="shared" si="2"/>
        <v>12</v>
      </c>
      <c r="I65" s="13">
        <f t="shared" si="3"/>
        <v>12</v>
      </c>
      <c r="J65" s="13">
        <f t="shared" si="4"/>
        <v>12</v>
      </c>
      <c r="K65" s="13">
        <f t="shared" si="5"/>
        <v>12</v>
      </c>
      <c r="L65" s="43">
        <f t="shared" si="23"/>
        <v>26</v>
      </c>
      <c r="M65" s="43">
        <f t="shared" si="24"/>
        <v>6</v>
      </c>
      <c r="N65" s="43">
        <f t="shared" si="25"/>
        <v>6</v>
      </c>
      <c r="O65" s="43">
        <f t="shared" si="26"/>
        <v>6</v>
      </c>
      <c r="P65" s="43">
        <f t="shared" si="27"/>
        <v>8</v>
      </c>
      <c r="Q65" s="43">
        <f t="shared" si="12"/>
        <v>22</v>
      </c>
      <c r="R65" s="43">
        <f t="shared" si="15"/>
        <v>6</v>
      </c>
      <c r="S65" s="43">
        <f t="shared" si="15"/>
        <v>6</v>
      </c>
      <c r="T65" s="43">
        <f t="shared" si="15"/>
        <v>6</v>
      </c>
      <c r="U65" s="43">
        <f t="shared" si="15"/>
        <v>4</v>
      </c>
    </row>
    <row r="66" spans="1:21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32"/>
        <v>0.53672975122006972</v>
      </c>
      <c r="F66" s="37">
        <f t="shared" si="33"/>
        <v>0.46327024877993028</v>
      </c>
      <c r="G66" s="13">
        <v>300</v>
      </c>
      <c r="H66" s="13">
        <f t="shared" si="2"/>
        <v>75</v>
      </c>
      <c r="I66" s="13">
        <f t="shared" si="3"/>
        <v>75</v>
      </c>
      <c r="J66" s="13">
        <f t="shared" si="4"/>
        <v>75</v>
      </c>
      <c r="K66" s="13">
        <f t="shared" si="5"/>
        <v>75</v>
      </c>
      <c r="L66" s="43">
        <f t="shared" si="23"/>
        <v>161</v>
      </c>
      <c r="M66" s="43">
        <f t="shared" si="24"/>
        <v>40</v>
      </c>
      <c r="N66" s="43">
        <f t="shared" si="25"/>
        <v>40</v>
      </c>
      <c r="O66" s="43">
        <f t="shared" si="26"/>
        <v>40</v>
      </c>
      <c r="P66" s="43">
        <f t="shared" si="27"/>
        <v>41</v>
      </c>
      <c r="Q66" s="43">
        <f t="shared" si="12"/>
        <v>139</v>
      </c>
      <c r="R66" s="43">
        <f t="shared" si="15"/>
        <v>35</v>
      </c>
      <c r="S66" s="43">
        <f t="shared" si="15"/>
        <v>35</v>
      </c>
      <c r="T66" s="43">
        <f t="shared" si="15"/>
        <v>35</v>
      </c>
      <c r="U66" s="43">
        <f t="shared" si="15"/>
        <v>34</v>
      </c>
    </row>
    <row r="67" spans="1:21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32"/>
        <v>0.53672975122006972</v>
      </c>
      <c r="F67" s="37">
        <f t="shared" si="33"/>
        <v>0.46327024877993028</v>
      </c>
      <c r="G67" s="13">
        <v>0</v>
      </c>
      <c r="H67" s="13">
        <f t="shared" si="2"/>
        <v>0</v>
      </c>
      <c r="I67" s="13">
        <f t="shared" si="3"/>
        <v>0</v>
      </c>
      <c r="J67" s="13">
        <f t="shared" si="4"/>
        <v>0</v>
      </c>
      <c r="K67" s="13">
        <f t="shared" si="5"/>
        <v>0</v>
      </c>
      <c r="L67" s="43">
        <f t="shared" si="23"/>
        <v>0</v>
      </c>
      <c r="M67" s="43">
        <f t="shared" si="24"/>
        <v>0</v>
      </c>
      <c r="N67" s="43">
        <f t="shared" si="25"/>
        <v>0</v>
      </c>
      <c r="O67" s="43">
        <f t="shared" si="26"/>
        <v>0</v>
      </c>
      <c r="P67" s="43">
        <f t="shared" si="27"/>
        <v>0</v>
      </c>
      <c r="Q67" s="43">
        <f t="shared" si="12"/>
        <v>0</v>
      </c>
      <c r="R67" s="43">
        <f t="shared" si="15"/>
        <v>0</v>
      </c>
      <c r="S67" s="43">
        <f t="shared" si="15"/>
        <v>0</v>
      </c>
      <c r="T67" s="43">
        <f t="shared" si="15"/>
        <v>0</v>
      </c>
      <c r="U67" s="43">
        <f t="shared" si="15"/>
        <v>0</v>
      </c>
    </row>
    <row r="68" spans="1:21" x14ac:dyDescent="0.2">
      <c r="A68" s="27">
        <v>62</v>
      </c>
      <c r="B68" s="7" t="s">
        <v>134</v>
      </c>
      <c r="C68" s="64">
        <v>441457</v>
      </c>
      <c r="D68" s="64">
        <v>381037</v>
      </c>
      <c r="E68" s="37">
        <f t="shared" si="32"/>
        <v>0.53672975122006972</v>
      </c>
      <c r="F68" s="37">
        <f t="shared" si="33"/>
        <v>0.46327024877993028</v>
      </c>
      <c r="G68" s="13">
        <v>0</v>
      </c>
      <c r="H68" s="13">
        <f t="shared" si="2"/>
        <v>0</v>
      </c>
      <c r="I68" s="13">
        <f t="shared" si="3"/>
        <v>0</v>
      </c>
      <c r="J68" s="13">
        <f t="shared" si="4"/>
        <v>0</v>
      </c>
      <c r="K68" s="13">
        <f t="shared" si="5"/>
        <v>0</v>
      </c>
      <c r="L68" s="43">
        <f t="shared" si="23"/>
        <v>0</v>
      </c>
      <c r="M68" s="43">
        <f t="shared" si="24"/>
        <v>0</v>
      </c>
      <c r="N68" s="43">
        <f t="shared" si="25"/>
        <v>0</v>
      </c>
      <c r="O68" s="43">
        <f t="shared" si="26"/>
        <v>0</v>
      </c>
      <c r="P68" s="43">
        <f t="shared" si="27"/>
        <v>0</v>
      </c>
      <c r="Q68" s="43">
        <f t="shared" si="12"/>
        <v>0</v>
      </c>
      <c r="R68" s="43">
        <f t="shared" si="15"/>
        <v>0</v>
      </c>
      <c r="S68" s="43">
        <f t="shared" si="15"/>
        <v>0</v>
      </c>
      <c r="T68" s="43">
        <f t="shared" si="15"/>
        <v>0</v>
      </c>
      <c r="U68" s="43">
        <f t="shared" si="15"/>
        <v>0</v>
      </c>
    </row>
    <row r="69" spans="1:21" x14ac:dyDescent="0.2">
      <c r="A69" s="27">
        <v>63</v>
      </c>
      <c r="B69" s="7" t="s">
        <v>129</v>
      </c>
      <c r="C69" s="64">
        <v>441457</v>
      </c>
      <c r="D69" s="64">
        <v>381037</v>
      </c>
      <c r="E69" s="37">
        <f t="shared" si="32"/>
        <v>0.53672975122006972</v>
      </c>
      <c r="F69" s="37">
        <f t="shared" si="33"/>
        <v>0.46327024877993028</v>
      </c>
      <c r="G69" s="13">
        <v>250</v>
      </c>
      <c r="H69" s="13">
        <f t="shared" si="2"/>
        <v>63</v>
      </c>
      <c r="I69" s="13">
        <f t="shared" si="3"/>
        <v>63</v>
      </c>
      <c r="J69" s="13">
        <f t="shared" si="4"/>
        <v>63</v>
      </c>
      <c r="K69" s="13">
        <f t="shared" si="5"/>
        <v>61</v>
      </c>
      <c r="L69" s="43">
        <f t="shared" si="23"/>
        <v>134</v>
      </c>
      <c r="M69" s="43">
        <f t="shared" si="24"/>
        <v>34</v>
      </c>
      <c r="N69" s="43">
        <f t="shared" si="25"/>
        <v>34</v>
      </c>
      <c r="O69" s="43">
        <f t="shared" si="26"/>
        <v>34</v>
      </c>
      <c r="P69" s="43">
        <f t="shared" si="27"/>
        <v>32</v>
      </c>
      <c r="Q69" s="43">
        <f t="shared" si="12"/>
        <v>116</v>
      </c>
      <c r="R69" s="43">
        <f t="shared" si="15"/>
        <v>29</v>
      </c>
      <c r="S69" s="43">
        <f t="shared" si="15"/>
        <v>29</v>
      </c>
      <c r="T69" s="43">
        <f t="shared" si="15"/>
        <v>29</v>
      </c>
      <c r="U69" s="43">
        <f t="shared" si="15"/>
        <v>29</v>
      </c>
    </row>
    <row r="70" spans="1:21" x14ac:dyDescent="0.2">
      <c r="A70" s="27">
        <v>64</v>
      </c>
      <c r="B70" s="7" t="s">
        <v>52</v>
      </c>
      <c r="C70" s="64">
        <v>441457</v>
      </c>
      <c r="D70" s="64">
        <v>381037</v>
      </c>
      <c r="E70" s="37">
        <f t="shared" si="32"/>
        <v>0.53672975122006972</v>
      </c>
      <c r="F70" s="37">
        <f t="shared" si="33"/>
        <v>0.46327024877993028</v>
      </c>
      <c r="G70" s="13">
        <v>0</v>
      </c>
      <c r="H70" s="13">
        <f t="shared" si="2"/>
        <v>0</v>
      </c>
      <c r="I70" s="13">
        <f t="shared" si="3"/>
        <v>0</v>
      </c>
      <c r="J70" s="13">
        <f t="shared" si="4"/>
        <v>0</v>
      </c>
      <c r="K70" s="13">
        <f t="shared" si="5"/>
        <v>0</v>
      </c>
      <c r="L70" s="43">
        <f t="shared" si="23"/>
        <v>0</v>
      </c>
      <c r="M70" s="43">
        <f t="shared" si="24"/>
        <v>0</v>
      </c>
      <c r="N70" s="43">
        <f t="shared" si="25"/>
        <v>0</v>
      </c>
      <c r="O70" s="43">
        <f t="shared" si="26"/>
        <v>0</v>
      </c>
      <c r="P70" s="43">
        <f t="shared" si="27"/>
        <v>0</v>
      </c>
      <c r="Q70" s="43">
        <f t="shared" si="12"/>
        <v>0</v>
      </c>
      <c r="R70" s="43">
        <f t="shared" si="15"/>
        <v>0</v>
      </c>
      <c r="S70" s="43">
        <f t="shared" si="15"/>
        <v>0</v>
      </c>
      <c r="T70" s="43">
        <f t="shared" si="15"/>
        <v>0</v>
      </c>
      <c r="U70" s="43">
        <f t="shared" si="15"/>
        <v>0</v>
      </c>
    </row>
    <row r="71" spans="1:21" x14ac:dyDescent="0.2">
      <c r="A71" s="27">
        <v>65</v>
      </c>
      <c r="B71" s="7" t="s">
        <v>51</v>
      </c>
      <c r="C71" s="64">
        <v>441457</v>
      </c>
      <c r="D71" s="64">
        <v>381037</v>
      </c>
      <c r="E71" s="37">
        <f t="shared" si="32"/>
        <v>0.53672975122006972</v>
      </c>
      <c r="F71" s="37">
        <f t="shared" si="33"/>
        <v>0.46327024877993028</v>
      </c>
      <c r="G71" s="13">
        <v>0</v>
      </c>
      <c r="H71" s="13">
        <f t="shared" ref="H71:H80" si="34">ROUND(G71/4,)</f>
        <v>0</v>
      </c>
      <c r="I71" s="13">
        <f t="shared" ref="I71:I80" si="35">H71</f>
        <v>0</v>
      </c>
      <c r="J71" s="13">
        <f t="shared" ref="J71:J80" si="36">H71</f>
        <v>0</v>
      </c>
      <c r="K71" s="13">
        <f t="shared" ref="K71:K80" si="37">G71-H71-I71-J71</f>
        <v>0</v>
      </c>
      <c r="L71" s="43">
        <f t="shared" si="23"/>
        <v>0</v>
      </c>
      <c r="M71" s="43">
        <f t="shared" si="24"/>
        <v>0</v>
      </c>
      <c r="N71" s="43">
        <f t="shared" si="25"/>
        <v>0</v>
      </c>
      <c r="O71" s="43">
        <f t="shared" si="26"/>
        <v>0</v>
      </c>
      <c r="P71" s="43">
        <f t="shared" si="27"/>
        <v>0</v>
      </c>
      <c r="Q71" s="43">
        <f t="shared" si="12"/>
        <v>0</v>
      </c>
      <c r="R71" s="43">
        <f t="shared" ref="R71:U79" si="38">H71-M71</f>
        <v>0</v>
      </c>
      <c r="S71" s="43">
        <f t="shared" si="38"/>
        <v>0</v>
      </c>
      <c r="T71" s="43">
        <f t="shared" si="38"/>
        <v>0</v>
      </c>
      <c r="U71" s="43">
        <f t="shared" si="38"/>
        <v>0</v>
      </c>
    </row>
    <row r="72" spans="1:21" x14ac:dyDescent="0.2">
      <c r="A72" s="27">
        <v>66</v>
      </c>
      <c r="B72" s="7" t="s">
        <v>50</v>
      </c>
      <c r="C72" s="64">
        <v>441457</v>
      </c>
      <c r="D72" s="64">
        <v>381037</v>
      </c>
      <c r="E72" s="37">
        <f t="shared" si="32"/>
        <v>0.53672975122006972</v>
      </c>
      <c r="F72" s="37">
        <f t="shared" si="33"/>
        <v>0.46327024877993028</v>
      </c>
      <c r="G72" s="13">
        <v>0</v>
      </c>
      <c r="H72" s="13">
        <f t="shared" si="34"/>
        <v>0</v>
      </c>
      <c r="I72" s="13">
        <f t="shared" si="35"/>
        <v>0</v>
      </c>
      <c r="J72" s="13">
        <f t="shared" si="36"/>
        <v>0</v>
      </c>
      <c r="K72" s="13">
        <f t="shared" si="37"/>
        <v>0</v>
      </c>
      <c r="L72" s="43">
        <f t="shared" si="23"/>
        <v>0</v>
      </c>
      <c r="M72" s="43">
        <f t="shared" si="24"/>
        <v>0</v>
      </c>
      <c r="N72" s="43">
        <f t="shared" si="25"/>
        <v>0</v>
      </c>
      <c r="O72" s="43">
        <f t="shared" si="26"/>
        <v>0</v>
      </c>
      <c r="P72" s="43">
        <f t="shared" si="27"/>
        <v>0</v>
      </c>
      <c r="Q72" s="43">
        <f t="shared" ref="Q72:Q79" si="39">R72+S72+T72+U72</f>
        <v>0</v>
      </c>
      <c r="R72" s="43">
        <f t="shared" si="38"/>
        <v>0</v>
      </c>
      <c r="S72" s="43">
        <f t="shared" si="38"/>
        <v>0</v>
      </c>
      <c r="T72" s="43">
        <f t="shared" si="38"/>
        <v>0</v>
      </c>
      <c r="U72" s="43">
        <f t="shared" si="38"/>
        <v>0</v>
      </c>
    </row>
    <row r="73" spans="1:21" x14ac:dyDescent="0.2">
      <c r="A73" s="27">
        <v>67</v>
      </c>
      <c r="B73" s="7" t="s">
        <v>135</v>
      </c>
      <c r="C73" s="64">
        <v>441457</v>
      </c>
      <c r="D73" s="64">
        <v>381037</v>
      </c>
      <c r="E73" s="37">
        <f t="shared" si="32"/>
        <v>0.53672975122006972</v>
      </c>
      <c r="F73" s="37">
        <f t="shared" si="33"/>
        <v>0.46327024877993028</v>
      </c>
      <c r="G73" s="13">
        <v>0</v>
      </c>
      <c r="H73" s="13">
        <f t="shared" si="34"/>
        <v>0</v>
      </c>
      <c r="I73" s="13">
        <f t="shared" si="35"/>
        <v>0</v>
      </c>
      <c r="J73" s="13">
        <f t="shared" si="36"/>
        <v>0</v>
      </c>
      <c r="K73" s="13">
        <f t="shared" si="37"/>
        <v>0</v>
      </c>
      <c r="L73" s="43">
        <f t="shared" si="23"/>
        <v>0</v>
      </c>
      <c r="M73" s="43">
        <f t="shared" si="24"/>
        <v>0</v>
      </c>
      <c r="N73" s="43">
        <f t="shared" si="25"/>
        <v>0</v>
      </c>
      <c r="O73" s="43">
        <f t="shared" si="26"/>
        <v>0</v>
      </c>
      <c r="P73" s="43">
        <f t="shared" si="27"/>
        <v>0</v>
      </c>
      <c r="Q73" s="43">
        <f t="shared" si="39"/>
        <v>0</v>
      </c>
      <c r="R73" s="43">
        <f t="shared" si="38"/>
        <v>0</v>
      </c>
      <c r="S73" s="43">
        <f t="shared" si="38"/>
        <v>0</v>
      </c>
      <c r="T73" s="43">
        <f t="shared" si="38"/>
        <v>0</v>
      </c>
      <c r="U73" s="43">
        <f t="shared" si="38"/>
        <v>0</v>
      </c>
    </row>
    <row r="74" spans="1:21" x14ac:dyDescent="0.2">
      <c r="A74" s="27">
        <v>68</v>
      </c>
      <c r="B74" s="7" t="s">
        <v>64</v>
      </c>
      <c r="C74" s="64">
        <v>441457</v>
      </c>
      <c r="D74" s="64">
        <v>381037</v>
      </c>
      <c r="E74" s="37">
        <f t="shared" si="32"/>
        <v>0.53672975122006972</v>
      </c>
      <c r="F74" s="37">
        <f t="shared" si="33"/>
        <v>0.46327024877993028</v>
      </c>
      <c r="G74" s="13">
        <v>0</v>
      </c>
      <c r="H74" s="13">
        <f t="shared" si="34"/>
        <v>0</v>
      </c>
      <c r="I74" s="13">
        <f t="shared" si="35"/>
        <v>0</v>
      </c>
      <c r="J74" s="13">
        <f t="shared" si="36"/>
        <v>0</v>
      </c>
      <c r="K74" s="13">
        <f t="shared" si="37"/>
        <v>0</v>
      </c>
      <c r="L74" s="43">
        <f t="shared" si="23"/>
        <v>0</v>
      </c>
      <c r="M74" s="43">
        <f t="shared" si="24"/>
        <v>0</v>
      </c>
      <c r="N74" s="43">
        <f t="shared" si="25"/>
        <v>0</v>
      </c>
      <c r="O74" s="43">
        <f t="shared" si="26"/>
        <v>0</v>
      </c>
      <c r="P74" s="43">
        <f t="shared" si="27"/>
        <v>0</v>
      </c>
      <c r="Q74" s="43">
        <f t="shared" si="39"/>
        <v>0</v>
      </c>
      <c r="R74" s="43">
        <f t="shared" si="38"/>
        <v>0</v>
      </c>
      <c r="S74" s="43">
        <f t="shared" si="38"/>
        <v>0</v>
      </c>
      <c r="T74" s="43">
        <f t="shared" si="38"/>
        <v>0</v>
      </c>
      <c r="U74" s="43">
        <f t="shared" si="38"/>
        <v>0</v>
      </c>
    </row>
    <row r="75" spans="1:21" x14ac:dyDescent="0.2">
      <c r="A75" s="27">
        <v>69</v>
      </c>
      <c r="B75" s="7" t="s">
        <v>136</v>
      </c>
      <c r="C75" s="64">
        <v>441457</v>
      </c>
      <c r="D75" s="64">
        <v>381037</v>
      </c>
      <c r="E75" s="37">
        <f t="shared" si="32"/>
        <v>0.53672975122006972</v>
      </c>
      <c r="F75" s="37">
        <f t="shared" si="33"/>
        <v>0.46327024877993028</v>
      </c>
      <c r="G75" s="13">
        <v>0</v>
      </c>
      <c r="H75" s="13">
        <f t="shared" si="34"/>
        <v>0</v>
      </c>
      <c r="I75" s="13">
        <f t="shared" si="35"/>
        <v>0</v>
      </c>
      <c r="J75" s="13">
        <f t="shared" si="36"/>
        <v>0</v>
      </c>
      <c r="K75" s="13">
        <f t="shared" si="37"/>
        <v>0</v>
      </c>
      <c r="L75" s="43">
        <f t="shared" si="23"/>
        <v>0</v>
      </c>
      <c r="M75" s="43">
        <f t="shared" si="24"/>
        <v>0</v>
      </c>
      <c r="N75" s="43">
        <f t="shared" si="25"/>
        <v>0</v>
      </c>
      <c r="O75" s="43">
        <f t="shared" si="26"/>
        <v>0</v>
      </c>
      <c r="P75" s="43">
        <f t="shared" si="27"/>
        <v>0</v>
      </c>
      <c r="Q75" s="43">
        <f t="shared" si="39"/>
        <v>0</v>
      </c>
      <c r="R75" s="43">
        <f t="shared" si="38"/>
        <v>0</v>
      </c>
      <c r="S75" s="43">
        <f t="shared" si="38"/>
        <v>0</v>
      </c>
      <c r="T75" s="43">
        <f t="shared" si="38"/>
        <v>0</v>
      </c>
      <c r="U75" s="43">
        <f t="shared" si="38"/>
        <v>0</v>
      </c>
    </row>
    <row r="76" spans="1:21" ht="45" x14ac:dyDescent="0.2">
      <c r="A76" s="27">
        <v>70</v>
      </c>
      <c r="B76" s="7" t="s">
        <v>137</v>
      </c>
      <c r="C76" s="64">
        <v>441457</v>
      </c>
      <c r="D76" s="64">
        <v>381037</v>
      </c>
      <c r="E76" s="37">
        <f t="shared" si="32"/>
        <v>0.53672975122006972</v>
      </c>
      <c r="F76" s="37">
        <f t="shared" si="33"/>
        <v>0.46327024877993028</v>
      </c>
      <c r="G76" s="13">
        <v>0</v>
      </c>
      <c r="H76" s="13">
        <f t="shared" si="34"/>
        <v>0</v>
      </c>
      <c r="I76" s="13">
        <f t="shared" si="35"/>
        <v>0</v>
      </c>
      <c r="J76" s="13">
        <f t="shared" si="36"/>
        <v>0</v>
      </c>
      <c r="K76" s="13">
        <f t="shared" si="37"/>
        <v>0</v>
      </c>
      <c r="L76" s="43">
        <f t="shared" si="23"/>
        <v>0</v>
      </c>
      <c r="M76" s="43">
        <f t="shared" si="24"/>
        <v>0</v>
      </c>
      <c r="N76" s="43">
        <f t="shared" si="25"/>
        <v>0</v>
      </c>
      <c r="O76" s="43">
        <f t="shared" si="26"/>
        <v>0</v>
      </c>
      <c r="P76" s="43">
        <f t="shared" si="27"/>
        <v>0</v>
      </c>
      <c r="Q76" s="43">
        <f t="shared" si="39"/>
        <v>0</v>
      </c>
      <c r="R76" s="43">
        <f t="shared" si="38"/>
        <v>0</v>
      </c>
      <c r="S76" s="43">
        <f t="shared" si="38"/>
        <v>0</v>
      </c>
      <c r="T76" s="43">
        <f t="shared" si="38"/>
        <v>0</v>
      </c>
      <c r="U76" s="43">
        <f t="shared" si="38"/>
        <v>0</v>
      </c>
    </row>
    <row r="77" spans="1:21" x14ac:dyDescent="0.2">
      <c r="A77" s="27">
        <v>71</v>
      </c>
      <c r="B77" s="7" t="s">
        <v>138</v>
      </c>
      <c r="C77" s="64">
        <v>441457</v>
      </c>
      <c r="D77" s="64">
        <v>381037</v>
      </c>
      <c r="E77" s="37">
        <f t="shared" si="32"/>
        <v>0.53672975122006972</v>
      </c>
      <c r="F77" s="37">
        <f t="shared" si="33"/>
        <v>0.46327024877993028</v>
      </c>
      <c r="G77" s="13">
        <v>0</v>
      </c>
      <c r="H77" s="13">
        <f t="shared" si="34"/>
        <v>0</v>
      </c>
      <c r="I77" s="13">
        <f t="shared" si="35"/>
        <v>0</v>
      </c>
      <c r="J77" s="13">
        <f t="shared" si="36"/>
        <v>0</v>
      </c>
      <c r="K77" s="13">
        <f t="shared" si="37"/>
        <v>0</v>
      </c>
      <c r="L77" s="43">
        <f t="shared" si="23"/>
        <v>0</v>
      </c>
      <c r="M77" s="43">
        <f t="shared" si="24"/>
        <v>0</v>
      </c>
      <c r="N77" s="43">
        <f t="shared" si="25"/>
        <v>0</v>
      </c>
      <c r="O77" s="43">
        <f t="shared" si="26"/>
        <v>0</v>
      </c>
      <c r="P77" s="43">
        <f t="shared" si="27"/>
        <v>0</v>
      </c>
      <c r="Q77" s="43">
        <f t="shared" si="39"/>
        <v>0</v>
      </c>
      <c r="R77" s="43">
        <f t="shared" si="38"/>
        <v>0</v>
      </c>
      <c r="S77" s="43">
        <f t="shared" si="38"/>
        <v>0</v>
      </c>
      <c r="T77" s="43">
        <f t="shared" si="38"/>
        <v>0</v>
      </c>
      <c r="U77" s="43">
        <f t="shared" si="38"/>
        <v>0</v>
      </c>
    </row>
    <row r="78" spans="1:21" x14ac:dyDescent="0.2">
      <c r="A78" s="27">
        <v>72</v>
      </c>
      <c r="B78" s="3" t="s">
        <v>139</v>
      </c>
      <c r="C78" s="64">
        <v>441457</v>
      </c>
      <c r="D78" s="64">
        <v>381037</v>
      </c>
      <c r="E78" s="37">
        <f t="shared" si="32"/>
        <v>0.53672975122006972</v>
      </c>
      <c r="F78" s="37">
        <f t="shared" si="33"/>
        <v>0.46327024877993028</v>
      </c>
      <c r="G78" s="13">
        <v>0</v>
      </c>
      <c r="H78" s="13">
        <f t="shared" si="34"/>
        <v>0</v>
      </c>
      <c r="I78" s="13">
        <f t="shared" si="35"/>
        <v>0</v>
      </c>
      <c r="J78" s="13">
        <f t="shared" si="36"/>
        <v>0</v>
      </c>
      <c r="K78" s="13">
        <f t="shared" si="37"/>
        <v>0</v>
      </c>
      <c r="L78" s="43">
        <f t="shared" si="23"/>
        <v>0</v>
      </c>
      <c r="M78" s="43">
        <f t="shared" si="24"/>
        <v>0</v>
      </c>
      <c r="N78" s="43">
        <f t="shared" si="25"/>
        <v>0</v>
      </c>
      <c r="O78" s="43">
        <f t="shared" si="26"/>
        <v>0</v>
      </c>
      <c r="P78" s="43">
        <f t="shared" si="27"/>
        <v>0</v>
      </c>
      <c r="Q78" s="43">
        <f t="shared" si="39"/>
        <v>0</v>
      </c>
      <c r="R78" s="43">
        <f t="shared" si="38"/>
        <v>0</v>
      </c>
      <c r="S78" s="43">
        <f t="shared" si="38"/>
        <v>0</v>
      </c>
      <c r="T78" s="43">
        <f t="shared" si="38"/>
        <v>0</v>
      </c>
      <c r="U78" s="43">
        <f t="shared" si="38"/>
        <v>0</v>
      </c>
    </row>
    <row r="79" spans="1:21" x14ac:dyDescent="0.2">
      <c r="A79" s="27">
        <v>73</v>
      </c>
      <c r="B79" s="7" t="s">
        <v>47</v>
      </c>
      <c r="C79" s="64">
        <v>441457</v>
      </c>
      <c r="D79" s="64">
        <v>381037</v>
      </c>
      <c r="E79" s="37">
        <f t="shared" si="32"/>
        <v>0.53672975122006972</v>
      </c>
      <c r="F79" s="37">
        <f t="shared" si="33"/>
        <v>0.46327024877993028</v>
      </c>
      <c r="G79" s="13">
        <v>0</v>
      </c>
      <c r="H79" s="13">
        <f t="shared" si="34"/>
        <v>0</v>
      </c>
      <c r="I79" s="13">
        <f t="shared" si="35"/>
        <v>0</v>
      </c>
      <c r="J79" s="13">
        <f t="shared" si="36"/>
        <v>0</v>
      </c>
      <c r="K79" s="13">
        <f t="shared" si="37"/>
        <v>0</v>
      </c>
      <c r="L79" s="43">
        <f t="shared" si="23"/>
        <v>0</v>
      </c>
      <c r="M79" s="43">
        <f t="shared" si="24"/>
        <v>0</v>
      </c>
      <c r="N79" s="43">
        <f t="shared" si="25"/>
        <v>0</v>
      </c>
      <c r="O79" s="43">
        <f t="shared" si="26"/>
        <v>0</v>
      </c>
      <c r="P79" s="43">
        <f t="shared" si="27"/>
        <v>0</v>
      </c>
      <c r="Q79" s="43">
        <f t="shared" si="39"/>
        <v>0</v>
      </c>
      <c r="R79" s="43">
        <f t="shared" si="38"/>
        <v>0</v>
      </c>
      <c r="S79" s="43">
        <f t="shared" si="38"/>
        <v>0</v>
      </c>
      <c r="T79" s="43">
        <f t="shared" si="38"/>
        <v>0</v>
      </c>
      <c r="U79" s="43">
        <f t="shared" si="38"/>
        <v>0</v>
      </c>
    </row>
    <row r="80" spans="1:21" ht="30" x14ac:dyDescent="0.2">
      <c r="A80" s="27">
        <v>74</v>
      </c>
      <c r="B80" s="7" t="s">
        <v>142</v>
      </c>
      <c r="C80" s="37"/>
      <c r="D80" s="37"/>
      <c r="E80" s="37"/>
      <c r="F80" s="37"/>
      <c r="G80" s="13">
        <v>1700</v>
      </c>
      <c r="H80" s="13">
        <f t="shared" si="34"/>
        <v>425</v>
      </c>
      <c r="I80" s="13">
        <f t="shared" si="35"/>
        <v>425</v>
      </c>
      <c r="J80" s="13">
        <f t="shared" si="36"/>
        <v>425</v>
      </c>
      <c r="K80" s="13">
        <f t="shared" si="37"/>
        <v>425</v>
      </c>
      <c r="L80" s="43">
        <f t="shared" ref="L80" si="40">ROUND(G80*E80,0)</f>
        <v>0</v>
      </c>
      <c r="M80" s="43">
        <f t="shared" ref="M80" si="41">ROUND(H80*E80,0)</f>
        <v>0</v>
      </c>
      <c r="N80" s="43">
        <f t="shared" ref="N80" si="42">ROUND(I80*E80,0)</f>
        <v>0</v>
      </c>
      <c r="O80" s="43">
        <f t="shared" ref="O80" si="43">ROUND(J80*E80,0)</f>
        <v>0</v>
      </c>
      <c r="P80" s="43">
        <f t="shared" ref="P80" si="44">L80-M80-N80-O80</f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</row>
    <row r="81" spans="1:21" s="4" customFormat="1" ht="15.75" x14ac:dyDescent="0.25">
      <c r="A81" s="28"/>
      <c r="B81" s="33"/>
      <c r="C81" s="53">
        <f>SUM(C7:C80)</f>
        <v>18323505</v>
      </c>
      <c r="D81" s="53">
        <f>SUM(D7:D80)</f>
        <v>15825630</v>
      </c>
      <c r="E81" s="37"/>
      <c r="F81" s="37"/>
      <c r="G81" s="15">
        <f t="shared" ref="G81:U81" si="45">SUM(G7:G80)</f>
        <v>58791</v>
      </c>
      <c r="H81" s="15">
        <f t="shared" si="45"/>
        <v>14703</v>
      </c>
      <c r="I81" s="15">
        <f t="shared" si="45"/>
        <v>14703</v>
      </c>
      <c r="J81" s="15">
        <f t="shared" si="45"/>
        <v>14703</v>
      </c>
      <c r="K81" s="15">
        <f t="shared" si="45"/>
        <v>14682</v>
      </c>
      <c r="L81" s="15">
        <f t="shared" si="45"/>
        <v>22718</v>
      </c>
      <c r="M81" s="15">
        <f t="shared" si="45"/>
        <v>5681</v>
      </c>
      <c r="N81" s="15">
        <f t="shared" si="45"/>
        <v>5681</v>
      </c>
      <c r="O81" s="15">
        <f t="shared" si="45"/>
        <v>5681</v>
      </c>
      <c r="P81" s="15">
        <f t="shared" si="45"/>
        <v>5675</v>
      </c>
      <c r="Q81" s="15">
        <f t="shared" si="45"/>
        <v>34373</v>
      </c>
      <c r="R81" s="15">
        <f t="shared" si="45"/>
        <v>8597</v>
      </c>
      <c r="S81" s="15">
        <f t="shared" si="45"/>
        <v>8597</v>
      </c>
      <c r="T81" s="15">
        <f t="shared" si="45"/>
        <v>8597</v>
      </c>
      <c r="U81" s="15">
        <f t="shared" si="45"/>
        <v>8582</v>
      </c>
    </row>
    <row r="82" spans="1:21" x14ac:dyDescent="0.2">
      <c r="G82" s="16"/>
      <c r="L82" s="16"/>
      <c r="Q82" s="16"/>
    </row>
    <row r="83" spans="1:21" x14ac:dyDescent="0.2">
      <c r="C83" s="58"/>
      <c r="D83" s="58"/>
      <c r="E83" s="58"/>
      <c r="F83" s="58"/>
      <c r="G83" s="16"/>
      <c r="L83" s="16"/>
      <c r="Q83" s="16"/>
    </row>
  </sheetData>
  <autoFilter ref="A6:K6">
    <sortState ref="A9:H85">
      <sortCondition ref="A6"/>
    </sortState>
  </autoFilter>
  <mergeCells count="17">
    <mergeCell ref="J5:J6"/>
    <mergeCell ref="A4:A6"/>
    <mergeCell ref="B4:B6"/>
    <mergeCell ref="L4:P4"/>
    <mergeCell ref="C4:F4"/>
    <mergeCell ref="C5:D5"/>
    <mergeCell ref="E5:F5"/>
    <mergeCell ref="G4:G6"/>
    <mergeCell ref="H5:H6"/>
    <mergeCell ref="I5:I6"/>
    <mergeCell ref="H4:K4"/>
    <mergeCell ref="K5:K6"/>
    <mergeCell ref="Q4:U4"/>
    <mergeCell ref="L5:L6"/>
    <mergeCell ref="M5:P5"/>
    <mergeCell ref="Q5:Q6"/>
    <mergeCell ref="R5:U5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6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17" sqref="G17"/>
    </sheetView>
  </sheetViews>
  <sheetFormatPr defaultRowHeight="12.75" x14ac:dyDescent="0.2"/>
  <cols>
    <col min="1" max="1" width="6.7109375" style="95" customWidth="1"/>
    <col min="2" max="2" width="41.42578125" style="96" customWidth="1"/>
    <col min="3" max="3" width="8.140625" style="97" customWidth="1"/>
    <col min="4" max="7" width="9.28515625" style="97" bestFit="1" customWidth="1"/>
    <col min="8" max="8" width="9.28515625" style="110" customWidth="1"/>
    <col min="9" max="9" width="9.28515625" style="97" customWidth="1"/>
    <col min="10" max="10" width="32.28515625" style="97" customWidth="1"/>
    <col min="11" max="11" width="10.7109375" style="97" customWidth="1"/>
    <col min="12" max="18" width="9.28515625" style="97" bestFit="1" customWidth="1"/>
    <col min="19" max="19" width="8" style="97" customWidth="1"/>
    <col min="20" max="20" width="10.140625" style="97" bestFit="1" customWidth="1"/>
    <col min="21" max="23" width="9.28515625" style="97" bestFit="1" customWidth="1"/>
    <col min="24" max="16384" width="9.140625" style="97"/>
  </cols>
  <sheetData>
    <row r="2" spans="1:23" x14ac:dyDescent="0.2">
      <c r="A2" s="95" t="s">
        <v>293</v>
      </c>
    </row>
    <row r="3" spans="1:23" ht="15" customHeight="1" x14ac:dyDescent="0.2">
      <c r="A3" s="98"/>
      <c r="B3" s="99"/>
      <c r="I3" s="197" t="s">
        <v>0</v>
      </c>
      <c r="J3" s="197" t="s">
        <v>1</v>
      </c>
      <c r="K3" s="201" t="s">
        <v>295</v>
      </c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</row>
    <row r="4" spans="1:23" ht="45" customHeight="1" x14ac:dyDescent="0.2">
      <c r="A4" s="196" t="s">
        <v>0</v>
      </c>
      <c r="B4" s="197" t="s">
        <v>1</v>
      </c>
      <c r="C4" s="198" t="s">
        <v>294</v>
      </c>
      <c r="D4" s="194" t="s">
        <v>276</v>
      </c>
      <c r="E4" s="194"/>
      <c r="F4" s="194"/>
      <c r="G4" s="194" t="s">
        <v>291</v>
      </c>
      <c r="H4" s="111"/>
      <c r="I4" s="197"/>
      <c r="J4" s="197"/>
      <c r="K4" s="194" t="s">
        <v>273</v>
      </c>
      <c r="L4" s="194" t="s">
        <v>280</v>
      </c>
      <c r="M4" s="194" t="s">
        <v>281</v>
      </c>
      <c r="N4" s="194" t="s">
        <v>282</v>
      </c>
      <c r="O4" s="194" t="s">
        <v>283</v>
      </c>
      <c r="P4" s="194" t="s">
        <v>284</v>
      </c>
      <c r="Q4" s="194" t="s">
        <v>285</v>
      </c>
      <c r="R4" s="194" t="s">
        <v>286</v>
      </c>
      <c r="S4" s="187" t="s">
        <v>292</v>
      </c>
      <c r="T4" s="194" t="s">
        <v>287</v>
      </c>
      <c r="U4" s="194" t="s">
        <v>275</v>
      </c>
      <c r="V4" s="194"/>
      <c r="W4" s="194" t="s">
        <v>289</v>
      </c>
    </row>
    <row r="5" spans="1:23" ht="15" customHeight="1" x14ac:dyDescent="0.2">
      <c r="A5" s="196"/>
      <c r="B5" s="197"/>
      <c r="C5" s="199"/>
      <c r="D5" s="194" t="s">
        <v>290</v>
      </c>
      <c r="E5" s="202" t="s">
        <v>277</v>
      </c>
      <c r="F5" s="203"/>
      <c r="G5" s="194"/>
      <c r="H5" s="111"/>
      <c r="I5" s="197"/>
      <c r="J5" s="197"/>
      <c r="K5" s="194"/>
      <c r="L5" s="194"/>
      <c r="M5" s="194"/>
      <c r="N5" s="194"/>
      <c r="O5" s="194"/>
      <c r="P5" s="194"/>
      <c r="Q5" s="194"/>
      <c r="R5" s="194"/>
      <c r="S5" s="195"/>
      <c r="T5" s="194"/>
      <c r="U5" s="194" t="s">
        <v>288</v>
      </c>
      <c r="V5" s="194" t="s">
        <v>272</v>
      </c>
      <c r="W5" s="194"/>
    </row>
    <row r="6" spans="1:23" ht="149.25" customHeight="1" x14ac:dyDescent="0.2">
      <c r="A6" s="196"/>
      <c r="B6" s="197"/>
      <c r="C6" s="200"/>
      <c r="D6" s="194"/>
      <c r="E6" s="100" t="s">
        <v>278</v>
      </c>
      <c r="F6" s="100" t="s">
        <v>279</v>
      </c>
      <c r="G6" s="194"/>
      <c r="H6" s="111"/>
      <c r="I6" s="197"/>
      <c r="J6" s="197"/>
      <c r="K6" s="194"/>
      <c r="L6" s="194"/>
      <c r="M6" s="194"/>
      <c r="N6" s="194"/>
      <c r="O6" s="194"/>
      <c r="P6" s="194"/>
      <c r="Q6" s="194"/>
      <c r="R6" s="194"/>
      <c r="S6" s="188"/>
      <c r="T6" s="194"/>
      <c r="U6" s="194"/>
      <c r="V6" s="194"/>
      <c r="W6" s="194"/>
    </row>
    <row r="7" spans="1:23" x14ac:dyDescent="0.2">
      <c r="A7" s="101">
        <v>1</v>
      </c>
      <c r="B7" s="102" t="s">
        <v>2</v>
      </c>
      <c r="C7" s="103">
        <f>'1.Скорая помощь'!H7</f>
        <v>2335</v>
      </c>
      <c r="D7" s="103">
        <f>'5. Круглосуточный ст.'!G7+'6.ВМП'!G7+'7. Медреабилитация в КС'!G7</f>
        <v>1300</v>
      </c>
      <c r="E7" s="103">
        <f>'6.ВМП'!G7</f>
        <v>0</v>
      </c>
      <c r="F7" s="103">
        <f>'7. Медреабилитация в КС'!G7</f>
        <v>0</v>
      </c>
      <c r="G7" s="103">
        <f>'8. Дневные стационары'!G7</f>
        <v>478</v>
      </c>
      <c r="H7" s="112"/>
      <c r="I7" s="101">
        <v>1</v>
      </c>
      <c r="J7" s="102" t="s">
        <v>2</v>
      </c>
      <c r="K7" s="103">
        <f>'2.обращения по заболеваниям'!H7</f>
        <v>11132</v>
      </c>
      <c r="L7" s="103">
        <f>'2.2 КТ'!H7</f>
        <v>0</v>
      </c>
      <c r="M7" s="103">
        <f>'2.3 МРТ'!H7</f>
        <v>0</v>
      </c>
      <c r="N7" s="103">
        <f>'2.4 УЗИ ССС'!H7</f>
        <v>0</v>
      </c>
      <c r="O7" s="103">
        <f>'2.5 Эндоскопия'!H7</f>
        <v>188</v>
      </c>
      <c r="P7" s="103">
        <f>'2.6 ПАИ'!H7</f>
        <v>0</v>
      </c>
      <c r="Q7" s="103">
        <f>'2.7 МГИ'!H7</f>
        <v>0</v>
      </c>
      <c r="R7" s="103">
        <f>'2.8  Тест.covid-19'!H7</f>
        <v>0</v>
      </c>
      <c r="S7" s="103">
        <f>'2.1 Мед. реабилитация амб.усл.'!H7</f>
        <v>24</v>
      </c>
      <c r="T7" s="103">
        <f>'3.Посещения с иными целями'!H7</f>
        <v>14359</v>
      </c>
      <c r="U7" s="103">
        <f>'3.1 Диспансеризация'!H7</f>
        <v>2580</v>
      </c>
      <c r="V7" s="103">
        <f>'3.1 Диспансеризация'!I7</f>
        <v>590.17420799999991</v>
      </c>
      <c r="W7" s="103">
        <f>'3.2 Профилактические осмотры'!H7</f>
        <v>2007</v>
      </c>
    </row>
    <row r="8" spans="1:23" x14ac:dyDescent="0.2">
      <c r="A8" s="101">
        <v>2</v>
      </c>
      <c r="B8" s="102" t="s">
        <v>3</v>
      </c>
      <c r="C8" s="103">
        <f>'1.Скорая помощь'!H8</f>
        <v>4213</v>
      </c>
      <c r="D8" s="103">
        <f>'5. Круглосуточный ст.'!G8+'6.ВМП'!G8+'7. Медреабилитация в КС'!G8</f>
        <v>1126</v>
      </c>
      <c r="E8" s="103">
        <f>'6.ВМП'!G8</f>
        <v>0</v>
      </c>
      <c r="F8" s="103">
        <f>'7. Медреабилитация в КС'!G8</f>
        <v>0</v>
      </c>
      <c r="G8" s="103">
        <f>'8. Дневные стационары'!G8</f>
        <v>1257</v>
      </c>
      <c r="H8" s="112"/>
      <c r="I8" s="101">
        <v>2</v>
      </c>
      <c r="J8" s="102" t="s">
        <v>3</v>
      </c>
      <c r="K8" s="103">
        <f>'2.обращения по заболеваниям'!H8</f>
        <v>20083</v>
      </c>
      <c r="L8" s="103">
        <f>'2.2 КТ'!H8</f>
        <v>0</v>
      </c>
      <c r="M8" s="103">
        <f>'2.3 МРТ'!H8</f>
        <v>0</v>
      </c>
      <c r="N8" s="103">
        <f>'2.4 УЗИ ССС'!H8</f>
        <v>0</v>
      </c>
      <c r="O8" s="103">
        <f>'2.5 Эндоскопия'!H8</f>
        <v>339</v>
      </c>
      <c r="P8" s="103">
        <f>'2.6 ПАИ'!H8</f>
        <v>0</v>
      </c>
      <c r="Q8" s="103">
        <f>'2.7 МГИ'!H8</f>
        <v>0</v>
      </c>
      <c r="R8" s="103">
        <f>'2.8  Тест.covid-19'!H8</f>
        <v>0</v>
      </c>
      <c r="S8" s="103">
        <f>'2.1 Мед. реабилитация амб.усл.'!H8</f>
        <v>43</v>
      </c>
      <c r="T8" s="103">
        <f>'3.Посещения с иными целями'!H8</f>
        <v>25904</v>
      </c>
      <c r="U8" s="103">
        <f>'3.1 Диспансеризация'!H8</f>
        <v>4202</v>
      </c>
      <c r="V8" s="103">
        <f>'3.1 Диспансеризация'!I8</f>
        <v>951.66489599999977</v>
      </c>
      <c r="W8" s="103">
        <f>'3.2 Профилактические осмотры'!H8</f>
        <v>4113</v>
      </c>
    </row>
    <row r="9" spans="1:23" x14ac:dyDescent="0.2">
      <c r="A9" s="101">
        <v>3</v>
      </c>
      <c r="B9" s="102" t="s">
        <v>4</v>
      </c>
      <c r="C9" s="103">
        <f>'1.Скорая помощь'!H9</f>
        <v>4947</v>
      </c>
      <c r="D9" s="103">
        <f>'5. Круглосуточный ст.'!G9+'6.ВМП'!G9+'7. Медреабилитация в КС'!G9</f>
        <v>1027</v>
      </c>
      <c r="E9" s="103">
        <f>'6.ВМП'!G9</f>
        <v>0</v>
      </c>
      <c r="F9" s="103">
        <f>'7. Медреабилитация в КС'!G9</f>
        <v>0</v>
      </c>
      <c r="G9" s="103">
        <f>'8. Дневные стационары'!G9</f>
        <v>660</v>
      </c>
      <c r="H9" s="112"/>
      <c r="I9" s="101">
        <v>3</v>
      </c>
      <c r="J9" s="102" t="s">
        <v>4</v>
      </c>
      <c r="K9" s="103">
        <f>'2.обращения по заболеваниям'!H9</f>
        <v>23583</v>
      </c>
      <c r="L9" s="103">
        <f>'2.2 КТ'!H9</f>
        <v>0</v>
      </c>
      <c r="M9" s="103">
        <f>'2.3 МРТ'!H9</f>
        <v>0</v>
      </c>
      <c r="N9" s="103">
        <f>'2.4 УЗИ ССС'!H9</f>
        <v>0</v>
      </c>
      <c r="O9" s="103">
        <f>'2.5 Эндоскопия'!H9</f>
        <v>398</v>
      </c>
      <c r="P9" s="103">
        <f>'2.6 ПАИ'!H9</f>
        <v>0</v>
      </c>
      <c r="Q9" s="103">
        <f>'2.7 МГИ'!H9</f>
        <v>0</v>
      </c>
      <c r="R9" s="103">
        <f>'2.8  Тест.covid-19'!H9</f>
        <v>0</v>
      </c>
      <c r="S9" s="103">
        <f>'2.1 Мед. реабилитация амб.усл.'!H9</f>
        <v>50</v>
      </c>
      <c r="T9" s="103">
        <f>'3.Посещения с иными целями'!H9</f>
        <v>30418</v>
      </c>
      <c r="U9" s="103">
        <f>'3.1 Диспансеризация'!H9</f>
        <v>5289</v>
      </c>
      <c r="V9" s="103">
        <f>'3.1 Диспансеризация'!I9</f>
        <v>1204.1602559999997</v>
      </c>
      <c r="W9" s="103">
        <f>'3.2 Профилактические осмотры'!H9</f>
        <v>5703</v>
      </c>
    </row>
    <row r="10" spans="1:23" x14ac:dyDescent="0.2">
      <c r="A10" s="101">
        <v>4</v>
      </c>
      <c r="B10" s="102" t="s">
        <v>5</v>
      </c>
      <c r="C10" s="103">
        <f>'1.Скорая помощь'!H10</f>
        <v>3523</v>
      </c>
      <c r="D10" s="103">
        <f>'5. Круглосуточный ст.'!G10+'6.ВМП'!G10+'7. Медреабилитация в КС'!G10</f>
        <v>1247</v>
      </c>
      <c r="E10" s="103">
        <f>'6.ВМП'!G10</f>
        <v>0</v>
      </c>
      <c r="F10" s="103">
        <f>'7. Медреабилитация в КС'!G10</f>
        <v>0</v>
      </c>
      <c r="G10" s="103">
        <f>'8. Дневные стационары'!G10</f>
        <v>890</v>
      </c>
      <c r="H10" s="112"/>
      <c r="I10" s="101">
        <v>4</v>
      </c>
      <c r="J10" s="102" t="s">
        <v>5</v>
      </c>
      <c r="K10" s="103">
        <f>'2.обращения по заболеваниям'!H10</f>
        <v>16797</v>
      </c>
      <c r="L10" s="103">
        <f>'2.2 КТ'!H10</f>
        <v>0</v>
      </c>
      <c r="M10" s="103">
        <f>'2.3 МРТ'!H10</f>
        <v>0</v>
      </c>
      <c r="N10" s="103">
        <f>'2.4 УЗИ ССС'!H10</f>
        <v>620</v>
      </c>
      <c r="O10" s="103">
        <f>'2.5 Эндоскопия'!H10</f>
        <v>284</v>
      </c>
      <c r="P10" s="103">
        <f>'2.6 ПАИ'!H10</f>
        <v>0</v>
      </c>
      <c r="Q10" s="103">
        <f>'2.7 МГИ'!H10</f>
        <v>0</v>
      </c>
      <c r="R10" s="103">
        <f>'2.8  Тест.covid-19'!H10</f>
        <v>0</v>
      </c>
      <c r="S10" s="103">
        <f>'2.1 Мед. реабилитация амб.усл.'!H10</f>
        <v>36</v>
      </c>
      <c r="T10" s="103">
        <f>'3.Посещения с иными целями'!H10</f>
        <v>21666</v>
      </c>
      <c r="U10" s="103">
        <f>'3.1 Диспансеризация'!H10</f>
        <v>3237</v>
      </c>
      <c r="V10" s="103">
        <f>'3.1 Диспансеризация'!I10</f>
        <v>727.38432</v>
      </c>
      <c r="W10" s="103">
        <f>'3.2 Профилактические осмотры'!H10</f>
        <v>3233</v>
      </c>
    </row>
    <row r="11" spans="1:23" x14ac:dyDescent="0.2">
      <c r="A11" s="101">
        <v>5</v>
      </c>
      <c r="B11" s="102" t="s">
        <v>6</v>
      </c>
      <c r="C11" s="103">
        <f>'1.Скорая помощь'!H11</f>
        <v>7089</v>
      </c>
      <c r="D11" s="103">
        <f>'5. Круглосуточный ст.'!G11+'6.ВМП'!G11+'7. Медреабилитация в КС'!G11</f>
        <v>2553</v>
      </c>
      <c r="E11" s="103">
        <f>'6.ВМП'!G11</f>
        <v>0</v>
      </c>
      <c r="F11" s="103">
        <f>'7. Медреабилитация в КС'!G11</f>
        <v>0</v>
      </c>
      <c r="G11" s="103">
        <f>'8. Дневные стационары'!G11</f>
        <v>865</v>
      </c>
      <c r="H11" s="112"/>
      <c r="I11" s="101">
        <v>5</v>
      </c>
      <c r="J11" s="102" t="s">
        <v>6</v>
      </c>
      <c r="K11" s="103">
        <f>'2.обращения по заболеваниям'!H11</f>
        <v>33798</v>
      </c>
      <c r="L11" s="103">
        <f>'2.2 КТ'!H11</f>
        <v>0</v>
      </c>
      <c r="M11" s="103">
        <f>'2.3 МРТ'!H11</f>
        <v>0</v>
      </c>
      <c r="N11" s="103">
        <f>'2.4 УЗИ ССС'!H11</f>
        <v>0</v>
      </c>
      <c r="O11" s="103">
        <f>'2.5 Эндоскопия'!H11</f>
        <v>571</v>
      </c>
      <c r="P11" s="103">
        <f>'2.6 ПАИ'!H11</f>
        <v>0</v>
      </c>
      <c r="Q11" s="103">
        <f>'2.7 МГИ'!H11</f>
        <v>0</v>
      </c>
      <c r="R11" s="103">
        <f>'2.8  Тест.covid-19'!H11</f>
        <v>0</v>
      </c>
      <c r="S11" s="103">
        <f>'2.1 Мед. реабилитация амб.усл.'!H11</f>
        <v>72</v>
      </c>
      <c r="T11" s="103">
        <f>'3.Посещения с иными целями'!H11</f>
        <v>43594</v>
      </c>
      <c r="U11" s="103">
        <f>'3.1 Диспансеризация'!H11</f>
        <v>7789</v>
      </c>
      <c r="V11" s="103">
        <f>'3.1 Диспансеризация'!I11</f>
        <v>1746.7107839999999</v>
      </c>
      <c r="W11" s="103">
        <f>'3.2 Профилактические осмотры'!H11</f>
        <v>5905</v>
      </c>
    </row>
    <row r="12" spans="1:23" x14ac:dyDescent="0.2">
      <c r="A12" s="101">
        <v>6</v>
      </c>
      <c r="B12" s="102" t="s">
        <v>7</v>
      </c>
      <c r="C12" s="103">
        <f>'1.Скорая помощь'!H12</f>
        <v>2329</v>
      </c>
      <c r="D12" s="103">
        <f>'5. Круглосуточный ст.'!G12+'6.ВМП'!G12+'7. Медреабилитация в КС'!G12</f>
        <v>777</v>
      </c>
      <c r="E12" s="103">
        <f>'6.ВМП'!G12</f>
        <v>0</v>
      </c>
      <c r="F12" s="103">
        <f>'7. Медреабилитация в КС'!G12</f>
        <v>0</v>
      </c>
      <c r="G12" s="103">
        <f>'8. Дневные стационары'!G12</f>
        <v>395</v>
      </c>
      <c r="H12" s="112"/>
      <c r="I12" s="101">
        <v>6</v>
      </c>
      <c r="J12" s="102" t="s">
        <v>7</v>
      </c>
      <c r="K12" s="103">
        <f>'2.обращения по заболеваниям'!H12</f>
        <v>11102</v>
      </c>
      <c r="L12" s="103">
        <f>'2.2 КТ'!H12</f>
        <v>0</v>
      </c>
      <c r="M12" s="103">
        <f>'2.3 МРТ'!H12</f>
        <v>0</v>
      </c>
      <c r="N12" s="103">
        <f>'2.4 УЗИ ССС'!H12</f>
        <v>0</v>
      </c>
      <c r="O12" s="103">
        <f>'2.5 Эндоскопия'!H12</f>
        <v>187</v>
      </c>
      <c r="P12" s="103">
        <f>'2.6 ПАИ'!H12</f>
        <v>0</v>
      </c>
      <c r="Q12" s="103">
        <f>'2.7 МГИ'!H12</f>
        <v>0</v>
      </c>
      <c r="R12" s="103">
        <f>'2.8  Тест.covid-19'!H12</f>
        <v>0</v>
      </c>
      <c r="S12" s="103">
        <f>'2.1 Мед. реабилитация амб.усл.'!H12</f>
        <v>24</v>
      </c>
      <c r="T12" s="103">
        <f>'3.Посещения с иными целями'!H12</f>
        <v>14320</v>
      </c>
      <c r="U12" s="103">
        <f>'3.1 Диспансеризация'!H12</f>
        <v>2530</v>
      </c>
      <c r="V12" s="103">
        <f>'3.1 Диспансеризация'!I12</f>
        <v>574.26969599999995</v>
      </c>
      <c r="W12" s="103">
        <f>'3.2 Профилактические осмотры'!H12</f>
        <v>2539</v>
      </c>
    </row>
    <row r="13" spans="1:23" ht="25.5" x14ac:dyDescent="0.2">
      <c r="A13" s="101">
        <v>7</v>
      </c>
      <c r="B13" s="102" t="s">
        <v>8</v>
      </c>
      <c r="C13" s="103">
        <f>'1.Скорая помощь'!H13</f>
        <v>7472</v>
      </c>
      <c r="D13" s="103">
        <f>'5. Круглосуточный ст.'!G13+'6.ВМП'!G13+'7. Медреабилитация в КС'!G13</f>
        <v>2221</v>
      </c>
      <c r="E13" s="103">
        <f>'6.ВМП'!G13</f>
        <v>0</v>
      </c>
      <c r="F13" s="103">
        <f>'7. Медреабилитация в КС'!G13</f>
        <v>0</v>
      </c>
      <c r="G13" s="103">
        <f>'8. Дневные стационары'!G13</f>
        <v>1200</v>
      </c>
      <c r="H13" s="112"/>
      <c r="I13" s="101">
        <v>7</v>
      </c>
      <c r="J13" s="102" t="s">
        <v>8</v>
      </c>
      <c r="K13" s="103">
        <f>'2.обращения по заболеваниям'!H13</f>
        <v>35622</v>
      </c>
      <c r="L13" s="103">
        <f>'2.2 КТ'!H13</f>
        <v>0</v>
      </c>
      <c r="M13" s="103">
        <f>'2.3 МРТ'!H13</f>
        <v>0</v>
      </c>
      <c r="N13" s="103">
        <f>'2.4 УЗИ ССС'!H13</f>
        <v>200</v>
      </c>
      <c r="O13" s="103">
        <f>'2.5 Эндоскопия'!H13</f>
        <v>602</v>
      </c>
      <c r="P13" s="103">
        <f>'2.6 ПАИ'!H13</f>
        <v>0</v>
      </c>
      <c r="Q13" s="103">
        <f>'2.7 МГИ'!H13</f>
        <v>0</v>
      </c>
      <c r="R13" s="103">
        <f>'2.8  Тест.covid-19'!H13</f>
        <v>0</v>
      </c>
      <c r="S13" s="103">
        <f>'2.1 Мед. реабилитация амб.усл.'!H13</f>
        <v>76</v>
      </c>
      <c r="T13" s="103">
        <f>'3.Посещения с иными целями'!H13</f>
        <v>45947</v>
      </c>
      <c r="U13" s="103">
        <f>'3.1 Диспансеризация'!H13</f>
        <v>6845</v>
      </c>
      <c r="V13" s="103">
        <f>'3.1 Диспансеризация'!I13</f>
        <v>1553.1609599999997</v>
      </c>
      <c r="W13" s="103">
        <f>'3.2 Профилактические осмотры'!H13</f>
        <v>7519</v>
      </c>
    </row>
    <row r="14" spans="1:23" x14ac:dyDescent="0.2">
      <c r="A14" s="101">
        <v>8</v>
      </c>
      <c r="B14" s="102" t="s">
        <v>9</v>
      </c>
      <c r="C14" s="103">
        <f>'1.Скорая помощь'!H14</f>
        <v>5698</v>
      </c>
      <c r="D14" s="103">
        <f>'5. Круглосуточный ст.'!G14+'6.ВМП'!G14+'7. Медреабилитация в КС'!G14</f>
        <v>2257</v>
      </c>
      <c r="E14" s="103">
        <f>'6.ВМП'!G14</f>
        <v>0</v>
      </c>
      <c r="F14" s="103">
        <f>'7. Медреабилитация в КС'!G14</f>
        <v>0</v>
      </c>
      <c r="G14" s="103">
        <f>'8. Дневные стационары'!G14</f>
        <v>850</v>
      </c>
      <c r="H14" s="112"/>
      <c r="I14" s="101">
        <v>8</v>
      </c>
      <c r="J14" s="102" t="s">
        <v>9</v>
      </c>
      <c r="K14" s="103">
        <f>'2.обращения по заболеваниям'!H14</f>
        <v>27163</v>
      </c>
      <c r="L14" s="103">
        <f>'2.2 КТ'!H14</f>
        <v>0</v>
      </c>
      <c r="M14" s="103">
        <f>'2.3 МРТ'!H14</f>
        <v>0</v>
      </c>
      <c r="N14" s="103">
        <f>'2.4 УЗИ ССС'!H14</f>
        <v>0</v>
      </c>
      <c r="O14" s="103">
        <f>'2.5 Эндоскопия'!H14</f>
        <v>459</v>
      </c>
      <c r="P14" s="103">
        <f>'2.6 ПАИ'!H14</f>
        <v>0</v>
      </c>
      <c r="Q14" s="103">
        <f>'2.7 МГИ'!H14</f>
        <v>0</v>
      </c>
      <c r="R14" s="103">
        <f>'2.8  Тест.covid-19'!H14</f>
        <v>0</v>
      </c>
      <c r="S14" s="103">
        <f>'2.1 Мед. реабилитация амб.усл.'!H14</f>
        <v>58</v>
      </c>
      <c r="T14" s="103">
        <f>'3.Посещения с иными целями'!H14</f>
        <v>35036</v>
      </c>
      <c r="U14" s="103">
        <f>'3.1 Диспансеризация'!H14</f>
        <v>5687</v>
      </c>
      <c r="V14" s="103">
        <f>'3.1 Диспансеризация'!I14</f>
        <v>1302.103296</v>
      </c>
      <c r="W14" s="103">
        <f>'3.2 Профилактические осмотры'!H14</f>
        <v>5131</v>
      </c>
    </row>
    <row r="15" spans="1:23" x14ac:dyDescent="0.2">
      <c r="A15" s="101">
        <v>9</v>
      </c>
      <c r="B15" s="102" t="s">
        <v>10</v>
      </c>
      <c r="C15" s="103">
        <f>'1.Скорая помощь'!H15</f>
        <v>0</v>
      </c>
      <c r="D15" s="103">
        <f>'5. Круглосуточный ст.'!G15+'6.ВМП'!G15+'7. Медреабилитация в КС'!G15</f>
        <v>3340</v>
      </c>
      <c r="E15" s="103">
        <f>'6.ВМП'!G15</f>
        <v>0</v>
      </c>
      <c r="F15" s="103">
        <f>'7. Медреабилитация в КС'!G15</f>
        <v>865</v>
      </c>
      <c r="G15" s="103">
        <f>'8. Дневные стационары'!G15</f>
        <v>1462</v>
      </c>
      <c r="H15" s="112"/>
      <c r="I15" s="101">
        <v>9</v>
      </c>
      <c r="J15" s="102" t="s">
        <v>10</v>
      </c>
      <c r="K15" s="103">
        <f>'2.обращения по заболеваниям'!H15</f>
        <v>64901</v>
      </c>
      <c r="L15" s="103">
        <f>'2.2 КТ'!H15</f>
        <v>0</v>
      </c>
      <c r="M15" s="103">
        <f>'2.3 МРТ'!H15</f>
        <v>0</v>
      </c>
      <c r="N15" s="103">
        <f>'2.4 УЗИ ССС'!H15</f>
        <v>5782</v>
      </c>
      <c r="O15" s="103">
        <f>'2.5 Эндоскопия'!H15</f>
        <v>1096</v>
      </c>
      <c r="P15" s="103">
        <f>'2.6 ПАИ'!H15</f>
        <v>0</v>
      </c>
      <c r="Q15" s="103">
        <f>'2.7 МГИ'!H15</f>
        <v>0</v>
      </c>
      <c r="R15" s="103">
        <f>'2.8  Тест.covid-19'!H15</f>
        <v>0</v>
      </c>
      <c r="S15" s="103">
        <f>'2.1 Мед. реабилитация амб.усл.'!H15</f>
        <v>136</v>
      </c>
      <c r="T15" s="103">
        <f>'3.Посещения с иными целями'!H15</f>
        <v>83713</v>
      </c>
      <c r="U15" s="103">
        <f>'3.1 Диспансеризация'!H15</f>
        <v>10504</v>
      </c>
      <c r="V15" s="103">
        <f>'3.1 Диспансеризация'!I15</f>
        <v>2310.9839999999999</v>
      </c>
      <c r="W15" s="103">
        <f>'3.2 Профилактические осмотры'!H15</f>
        <v>13893</v>
      </c>
    </row>
    <row r="16" spans="1:23" ht="25.5" x14ac:dyDescent="0.2">
      <c r="A16" s="101">
        <v>10</v>
      </c>
      <c r="B16" s="102" t="s">
        <v>54</v>
      </c>
      <c r="C16" s="103">
        <f>'1.Скорая помощь'!H16</f>
        <v>8165</v>
      </c>
      <c r="D16" s="103">
        <f>'5. Круглосуточный ст.'!G16+'6.ВМП'!G16+'7. Медреабилитация в КС'!G16</f>
        <v>2606</v>
      </c>
      <c r="E16" s="103">
        <f>'6.ВМП'!G16</f>
        <v>0</v>
      </c>
      <c r="F16" s="103">
        <f>'7. Медреабилитация в КС'!G16</f>
        <v>0</v>
      </c>
      <c r="G16" s="103">
        <f>'8. Дневные стационары'!G16</f>
        <v>1504</v>
      </c>
      <c r="H16" s="112"/>
      <c r="I16" s="101">
        <v>10</v>
      </c>
      <c r="J16" s="102" t="s">
        <v>54</v>
      </c>
      <c r="K16" s="103">
        <f>'2.обращения по заболеваниям'!H16</f>
        <v>38927</v>
      </c>
      <c r="L16" s="103">
        <f>'2.2 КТ'!H16</f>
        <v>0</v>
      </c>
      <c r="M16" s="103">
        <f>'2.3 МРТ'!H16</f>
        <v>0</v>
      </c>
      <c r="N16" s="103">
        <f>'2.4 УЗИ ССС'!H16</f>
        <v>3584</v>
      </c>
      <c r="O16" s="103">
        <f>'2.5 Эндоскопия'!H16</f>
        <v>657</v>
      </c>
      <c r="P16" s="103">
        <f>'2.6 ПАИ'!H16</f>
        <v>0</v>
      </c>
      <c r="Q16" s="103">
        <f>'2.7 МГИ'!H16</f>
        <v>0</v>
      </c>
      <c r="R16" s="103">
        <f>'2.8  Тест.covid-19'!H16</f>
        <v>0</v>
      </c>
      <c r="S16" s="103">
        <f>'2.1 Мед. реабилитация амб.усл.'!H16</f>
        <v>83</v>
      </c>
      <c r="T16" s="103">
        <f>'3.Посещения с иными целями'!H16</f>
        <v>50210</v>
      </c>
      <c r="U16" s="103">
        <f>'3.1 Диспансеризация'!H16</f>
        <v>7893</v>
      </c>
      <c r="V16" s="103">
        <f>'3.1 Диспансеризация'!I16</f>
        <v>1726.3134719999998</v>
      </c>
      <c r="W16" s="103">
        <f>'3.2 Профилактические осмотры'!H16</f>
        <v>7444</v>
      </c>
    </row>
    <row r="17" spans="1:23" x14ac:dyDescent="0.2">
      <c r="A17" s="101">
        <v>11</v>
      </c>
      <c r="B17" s="102" t="s">
        <v>11</v>
      </c>
      <c r="C17" s="103">
        <f>'1.Скорая помощь'!H17</f>
        <v>3893</v>
      </c>
      <c r="D17" s="103">
        <f>'5. Круглосуточный ст.'!G17+'6.ВМП'!G17+'7. Медреабилитация в КС'!G17</f>
        <v>1566</v>
      </c>
      <c r="E17" s="103">
        <f>'6.ВМП'!G17</f>
        <v>0</v>
      </c>
      <c r="F17" s="103">
        <f>'7. Медреабилитация в КС'!G17</f>
        <v>0</v>
      </c>
      <c r="G17" s="103">
        <f>'8. Дневные стационары'!G17</f>
        <v>804</v>
      </c>
      <c r="H17" s="112"/>
      <c r="I17" s="101">
        <v>11</v>
      </c>
      <c r="J17" s="102" t="s">
        <v>11</v>
      </c>
      <c r="K17" s="103">
        <f>'2.обращения по заболеваниям'!H17</f>
        <v>18561</v>
      </c>
      <c r="L17" s="103">
        <f>'2.2 КТ'!H17</f>
        <v>0</v>
      </c>
      <c r="M17" s="103">
        <f>'2.3 МРТ'!H17</f>
        <v>0</v>
      </c>
      <c r="N17" s="103">
        <f>'2.4 УЗИ ССС'!H17</f>
        <v>124</v>
      </c>
      <c r="O17" s="103">
        <f>'2.5 Эндоскопия'!H17</f>
        <v>313</v>
      </c>
      <c r="P17" s="103">
        <f>'2.6 ПАИ'!H17</f>
        <v>0</v>
      </c>
      <c r="Q17" s="103">
        <f>'2.7 МГИ'!H17</f>
        <v>0</v>
      </c>
      <c r="R17" s="103">
        <f>'2.8  Тест.covid-19'!H17</f>
        <v>0</v>
      </c>
      <c r="S17" s="103">
        <f>'2.1 Мед. реабилитация амб.усл.'!H17</f>
        <v>40</v>
      </c>
      <c r="T17" s="103">
        <f>'3.Посещения с иными целями'!H17</f>
        <v>23941</v>
      </c>
      <c r="U17" s="103">
        <f>'3.1 Диспансеризация'!H17</f>
        <v>4834</v>
      </c>
      <c r="V17" s="103">
        <f>'3.1 Диспансеризация'!I17</f>
        <v>1084.831488</v>
      </c>
      <c r="W17" s="103">
        <f>'3.2 Профилактические осмотры'!H17</f>
        <v>3923</v>
      </c>
    </row>
    <row r="18" spans="1:23" x14ac:dyDescent="0.2">
      <c r="A18" s="101">
        <v>12</v>
      </c>
      <c r="B18" s="102" t="s">
        <v>12</v>
      </c>
      <c r="C18" s="103">
        <f>'1.Скорая помощь'!H18</f>
        <v>4352</v>
      </c>
      <c r="D18" s="103">
        <f>'5. Круглосуточный ст.'!G18+'6.ВМП'!G18+'7. Медреабилитация в КС'!G18</f>
        <v>1961</v>
      </c>
      <c r="E18" s="103">
        <f>'6.ВМП'!G18</f>
        <v>0</v>
      </c>
      <c r="F18" s="103">
        <f>'7. Медреабилитация в КС'!G18</f>
        <v>0</v>
      </c>
      <c r="G18" s="103">
        <f>'8. Дневные стационары'!G18</f>
        <v>1260</v>
      </c>
      <c r="H18" s="112"/>
      <c r="I18" s="101">
        <v>12</v>
      </c>
      <c r="J18" s="102" t="s">
        <v>12</v>
      </c>
      <c r="K18" s="103">
        <f>'2.обращения по заболеваниям'!H18</f>
        <v>20750</v>
      </c>
      <c r="L18" s="103">
        <f>'2.2 КТ'!H18</f>
        <v>950</v>
      </c>
      <c r="M18" s="103">
        <f>'2.3 МРТ'!H18</f>
        <v>0</v>
      </c>
      <c r="N18" s="103">
        <f>'2.4 УЗИ ССС'!H18</f>
        <v>0</v>
      </c>
      <c r="O18" s="103">
        <f>'2.5 Эндоскопия'!H18</f>
        <v>350</v>
      </c>
      <c r="P18" s="103">
        <f>'2.6 ПАИ'!H18</f>
        <v>0</v>
      </c>
      <c r="Q18" s="103">
        <f>'2.7 МГИ'!H18</f>
        <v>0</v>
      </c>
      <c r="R18" s="103">
        <f>'2.8  Тест.covid-19'!H18</f>
        <v>0</v>
      </c>
      <c r="S18" s="103">
        <f>'2.1 Мед. реабилитация амб.усл.'!H18</f>
        <v>45</v>
      </c>
      <c r="T18" s="103">
        <f>'3.Посещения с иными целями'!H18</f>
        <v>26764</v>
      </c>
      <c r="U18" s="103">
        <f>'3.1 Диспансеризация'!H18</f>
        <v>4126</v>
      </c>
      <c r="V18" s="103">
        <f>'3.1 Диспансеризация'!I18</f>
        <v>936.38937599999986</v>
      </c>
      <c r="W18" s="103">
        <f>'3.2 Профилактические осмотры'!H18</f>
        <v>3917</v>
      </c>
    </row>
    <row r="19" spans="1:23" x14ac:dyDescent="0.2">
      <c r="A19" s="101">
        <v>13</v>
      </c>
      <c r="B19" s="102" t="s">
        <v>13</v>
      </c>
      <c r="C19" s="103">
        <f>'1.Скорая помощь'!H19</f>
        <v>4288</v>
      </c>
      <c r="D19" s="103">
        <f>'5. Круглосуточный ст.'!G19+'6.ВМП'!G19+'7. Медреабилитация в КС'!G19</f>
        <v>2259</v>
      </c>
      <c r="E19" s="103">
        <f>'6.ВМП'!G19</f>
        <v>0</v>
      </c>
      <c r="F19" s="103">
        <f>'7. Медреабилитация в КС'!G19</f>
        <v>0</v>
      </c>
      <c r="G19" s="103">
        <f>'8. Дневные стационары'!G19</f>
        <v>1143</v>
      </c>
      <c r="H19" s="112"/>
      <c r="I19" s="101">
        <v>13</v>
      </c>
      <c r="J19" s="102" t="s">
        <v>13</v>
      </c>
      <c r="K19" s="103">
        <f>'2.обращения по заболеваниям'!H19</f>
        <v>20445</v>
      </c>
      <c r="L19" s="103">
        <f>'2.2 КТ'!H19</f>
        <v>0</v>
      </c>
      <c r="M19" s="103">
        <f>'2.3 МРТ'!H19</f>
        <v>0</v>
      </c>
      <c r="N19" s="103">
        <f>'2.4 УЗИ ССС'!H19</f>
        <v>722</v>
      </c>
      <c r="O19" s="103">
        <f>'2.5 Эндоскопия'!H19</f>
        <v>636</v>
      </c>
      <c r="P19" s="103">
        <f>'2.6 ПАИ'!H19</f>
        <v>0</v>
      </c>
      <c r="Q19" s="103">
        <f>'2.7 МГИ'!H19</f>
        <v>0</v>
      </c>
      <c r="R19" s="103">
        <f>'2.8  Тест.covid-19'!H19</f>
        <v>0</v>
      </c>
      <c r="S19" s="103">
        <f>'2.1 Мед. реабилитация амб.усл.'!H19</f>
        <v>44</v>
      </c>
      <c r="T19" s="103">
        <f>'3.Посещения с иными целями'!H19</f>
        <v>26371</v>
      </c>
      <c r="U19" s="103">
        <f>'3.1 Диспансеризация'!H19</f>
        <v>4521</v>
      </c>
      <c r="V19" s="103">
        <f>'3.1 Диспансеризация'!I19</f>
        <v>1026.1555199999998</v>
      </c>
      <c r="W19" s="103">
        <f>'3.2 Профилактические осмотры'!H19</f>
        <v>4280</v>
      </c>
    </row>
    <row r="20" spans="1:23" x14ac:dyDescent="0.2">
      <c r="A20" s="101">
        <v>14</v>
      </c>
      <c r="B20" s="102" t="s">
        <v>14</v>
      </c>
      <c r="C20" s="103">
        <f>'1.Скорая помощь'!H20</f>
        <v>3052</v>
      </c>
      <c r="D20" s="103">
        <f>'5. Круглосуточный ст.'!G20+'6.ВМП'!G20+'7. Медреабилитация в КС'!G20</f>
        <v>1332</v>
      </c>
      <c r="E20" s="103">
        <f>'6.ВМП'!G20</f>
        <v>0</v>
      </c>
      <c r="F20" s="103">
        <f>'7. Медреабилитация в КС'!G20</f>
        <v>0</v>
      </c>
      <c r="G20" s="103">
        <f>'8. Дневные стационары'!G20</f>
        <v>582</v>
      </c>
      <c r="H20" s="112"/>
      <c r="I20" s="101">
        <v>14</v>
      </c>
      <c r="J20" s="102" t="s">
        <v>14</v>
      </c>
      <c r="K20" s="103">
        <f>'2.обращения по заболеваниям'!H20</f>
        <v>14552</v>
      </c>
      <c r="L20" s="103">
        <f>'2.2 КТ'!H20</f>
        <v>0</v>
      </c>
      <c r="M20" s="103">
        <f>'2.3 МРТ'!H20</f>
        <v>0</v>
      </c>
      <c r="N20" s="103">
        <f>'2.4 УЗИ ССС'!H20</f>
        <v>0</v>
      </c>
      <c r="O20" s="103">
        <f>'2.5 Эндоскопия'!H20</f>
        <v>246</v>
      </c>
      <c r="P20" s="103">
        <f>'2.6 ПАИ'!H20</f>
        <v>0</v>
      </c>
      <c r="Q20" s="103">
        <f>'2.7 МГИ'!H20</f>
        <v>0</v>
      </c>
      <c r="R20" s="103">
        <f>'2.8  Тест.covid-19'!H20</f>
        <v>0</v>
      </c>
      <c r="S20" s="103">
        <f>'2.1 Мед. реабилитация амб.усл.'!H20</f>
        <v>31</v>
      </c>
      <c r="T20" s="103">
        <f>'3.Посещения с иными целями'!H20</f>
        <v>18770</v>
      </c>
      <c r="U20" s="103">
        <f>'3.1 Диспансеризация'!H20</f>
        <v>3274</v>
      </c>
      <c r="V20" s="103">
        <f>'3.1 Диспансеризация'!I20</f>
        <v>745.4453759999999</v>
      </c>
      <c r="W20" s="103">
        <f>'3.2 Профилактические осмотры'!H20</f>
        <v>3341</v>
      </c>
    </row>
    <row r="21" spans="1:23" x14ac:dyDescent="0.2">
      <c r="A21" s="101">
        <v>15</v>
      </c>
      <c r="B21" s="102" t="s">
        <v>15</v>
      </c>
      <c r="C21" s="103">
        <f>'1.Скорая помощь'!H21</f>
        <v>4893</v>
      </c>
      <c r="D21" s="103">
        <f>'5. Круглосуточный ст.'!G21+'6.ВМП'!G21+'7. Медреабилитация в КС'!G21</f>
        <v>1767</v>
      </c>
      <c r="E21" s="103">
        <f>'6.ВМП'!G21</f>
        <v>0</v>
      </c>
      <c r="F21" s="103">
        <f>'7. Медреабилитация в КС'!G21</f>
        <v>0</v>
      </c>
      <c r="G21" s="103">
        <f>'8. Дневные стационары'!G21</f>
        <v>559</v>
      </c>
      <c r="H21" s="112"/>
      <c r="I21" s="101">
        <v>15</v>
      </c>
      <c r="J21" s="102" t="s">
        <v>15</v>
      </c>
      <c r="K21" s="103">
        <f>'2.обращения по заболеваниям'!H21</f>
        <v>23328</v>
      </c>
      <c r="L21" s="103">
        <f>'2.2 КТ'!H21</f>
        <v>0</v>
      </c>
      <c r="M21" s="103">
        <f>'2.3 МРТ'!H21</f>
        <v>0</v>
      </c>
      <c r="N21" s="103">
        <f>'2.4 УЗИ ССС'!H21</f>
        <v>413</v>
      </c>
      <c r="O21" s="103">
        <f>'2.5 Эндоскопия'!H21</f>
        <v>394</v>
      </c>
      <c r="P21" s="103">
        <f>'2.6 ПАИ'!H21</f>
        <v>0</v>
      </c>
      <c r="Q21" s="103">
        <f>'2.7 МГИ'!H21</f>
        <v>0</v>
      </c>
      <c r="R21" s="103">
        <f>'2.8  Тест.covid-19'!H21</f>
        <v>0</v>
      </c>
      <c r="S21" s="103">
        <f>'2.1 Мед. реабилитация амб.усл.'!H21</f>
        <v>50</v>
      </c>
      <c r="T21" s="103">
        <f>'3.Посещения с иными целями'!H21</f>
        <v>30089</v>
      </c>
      <c r="U21" s="103">
        <f>'3.1 Диспансеризация'!H21</f>
        <v>5133</v>
      </c>
      <c r="V21" s="103">
        <f>'3.1 Диспансеризация'!I21</f>
        <v>1174.7773439999999</v>
      </c>
      <c r="W21" s="103">
        <f>'3.2 Профилактические осмотры'!H21</f>
        <v>5507</v>
      </c>
    </row>
    <row r="22" spans="1:23" x14ac:dyDescent="0.2">
      <c r="A22" s="101">
        <v>16</v>
      </c>
      <c r="B22" s="102" t="s">
        <v>16</v>
      </c>
      <c r="C22" s="103">
        <f>'1.Скорая помощь'!H22</f>
        <v>2953</v>
      </c>
      <c r="D22" s="103">
        <f>'5. Круглосуточный ст.'!G22+'6.ВМП'!G22+'7. Медреабилитация в КС'!G22</f>
        <v>742</v>
      </c>
      <c r="E22" s="103">
        <f>'6.ВМП'!G22</f>
        <v>0</v>
      </c>
      <c r="F22" s="103">
        <f>'7. Медреабилитация в КС'!G22</f>
        <v>0</v>
      </c>
      <c r="G22" s="103">
        <f>'8. Дневные стационары'!G22</f>
        <v>547</v>
      </c>
      <c r="H22" s="112"/>
      <c r="I22" s="101">
        <v>16</v>
      </c>
      <c r="J22" s="102" t="s">
        <v>16</v>
      </c>
      <c r="K22" s="103">
        <f>'2.обращения по заболеваниям'!H22</f>
        <v>14080</v>
      </c>
      <c r="L22" s="103">
        <f>'2.2 КТ'!H22</f>
        <v>0</v>
      </c>
      <c r="M22" s="103">
        <f>'2.3 МРТ'!H22</f>
        <v>0</v>
      </c>
      <c r="N22" s="103">
        <f>'2.4 УЗИ ССС'!H22</f>
        <v>0</v>
      </c>
      <c r="O22" s="103">
        <f>'2.5 Эндоскопия'!H22</f>
        <v>238</v>
      </c>
      <c r="P22" s="103">
        <f>'2.6 ПАИ'!H22</f>
        <v>0</v>
      </c>
      <c r="Q22" s="103">
        <f>'2.7 МГИ'!H22</f>
        <v>0</v>
      </c>
      <c r="R22" s="103">
        <f>'2.8  Тест.covid-19'!H22</f>
        <v>0</v>
      </c>
      <c r="S22" s="103">
        <f>'2.1 Мед. реабилитация амб.усл.'!H22</f>
        <v>30</v>
      </c>
      <c r="T22" s="103">
        <f>'3.Посещения с иными целями'!H22</f>
        <v>18161</v>
      </c>
      <c r="U22" s="103">
        <f>'3.1 Диспансеризация'!H22</f>
        <v>3032</v>
      </c>
      <c r="V22" s="103">
        <f>'3.1 Диспансеризация'!I22</f>
        <v>684.07372799999996</v>
      </c>
      <c r="W22" s="103">
        <f>'3.2 Профилактические осмотры'!H22</f>
        <v>2473</v>
      </c>
    </row>
    <row r="23" spans="1:23" x14ac:dyDescent="0.2">
      <c r="A23" s="101">
        <v>17</v>
      </c>
      <c r="B23" s="102" t="s">
        <v>17</v>
      </c>
      <c r="C23" s="103">
        <f>'1.Скорая помощь'!H23</f>
        <v>2670</v>
      </c>
      <c r="D23" s="103">
        <f>'5. Круглосуточный ст.'!G23+'6.ВМП'!G23+'7. Медреабилитация в КС'!G23</f>
        <v>1540</v>
      </c>
      <c r="E23" s="103">
        <f>'6.ВМП'!G23</f>
        <v>0</v>
      </c>
      <c r="F23" s="103">
        <f>'7. Медреабилитация в КС'!G23</f>
        <v>0</v>
      </c>
      <c r="G23" s="103">
        <f>'8. Дневные стационары'!G23</f>
        <v>625</v>
      </c>
      <c r="H23" s="112"/>
      <c r="I23" s="101">
        <v>17</v>
      </c>
      <c r="J23" s="102" t="s">
        <v>17</v>
      </c>
      <c r="K23" s="103">
        <f>'2.обращения по заболеваниям'!H23</f>
        <v>12729</v>
      </c>
      <c r="L23" s="103">
        <f>'2.2 КТ'!H23</f>
        <v>0</v>
      </c>
      <c r="M23" s="103">
        <f>'2.3 МРТ'!H23</f>
        <v>0</v>
      </c>
      <c r="N23" s="103">
        <f>'2.4 УЗИ ССС'!H23</f>
        <v>0</v>
      </c>
      <c r="O23" s="103">
        <f>'2.5 Эндоскопия'!H23</f>
        <v>215</v>
      </c>
      <c r="P23" s="103">
        <f>'2.6 ПАИ'!H23</f>
        <v>0</v>
      </c>
      <c r="Q23" s="103">
        <f>'2.7 МГИ'!H23</f>
        <v>0</v>
      </c>
      <c r="R23" s="103">
        <f>'2.8  Тест.covid-19'!H23</f>
        <v>0</v>
      </c>
      <c r="S23" s="103">
        <f>'2.1 Мед. реабилитация амб.усл.'!H23</f>
        <v>28</v>
      </c>
      <c r="T23" s="103">
        <f>'3.Посещения с иными целями'!H23</f>
        <v>16419</v>
      </c>
      <c r="U23" s="103">
        <f>'3.1 Диспансеризация'!H23</f>
        <v>3063</v>
      </c>
      <c r="V23" s="103">
        <f>'3.1 Диспансеризация'!I23</f>
        <v>697.73184000000003</v>
      </c>
      <c r="W23" s="103">
        <f>'3.2 Профилактические осмотры'!H23</f>
        <v>2707</v>
      </c>
    </row>
    <row r="24" spans="1:23" x14ac:dyDescent="0.2">
      <c r="A24" s="101">
        <v>18</v>
      </c>
      <c r="B24" s="102" t="s">
        <v>18</v>
      </c>
      <c r="C24" s="103">
        <f>'1.Скорая помощь'!H24</f>
        <v>4024</v>
      </c>
      <c r="D24" s="103">
        <f>'5. Круглосуточный ст.'!G24+'6.ВМП'!G24+'7. Медреабилитация в КС'!G24</f>
        <v>1827</v>
      </c>
      <c r="E24" s="103">
        <f>'6.ВМП'!G24</f>
        <v>0</v>
      </c>
      <c r="F24" s="103">
        <f>'7. Медреабилитация в КС'!G24</f>
        <v>0</v>
      </c>
      <c r="G24" s="103">
        <f>'8. Дневные стационары'!G24</f>
        <v>900</v>
      </c>
      <c r="H24" s="112"/>
      <c r="I24" s="101">
        <v>18</v>
      </c>
      <c r="J24" s="102" t="s">
        <v>18</v>
      </c>
      <c r="K24" s="103">
        <f>'2.обращения по заболеваниям'!H24</f>
        <v>19183</v>
      </c>
      <c r="L24" s="103">
        <f>'2.2 КТ'!H24</f>
        <v>0</v>
      </c>
      <c r="M24" s="103">
        <f>'2.3 МРТ'!H24</f>
        <v>0</v>
      </c>
      <c r="N24" s="103">
        <f>'2.4 УЗИ ССС'!H24</f>
        <v>0</v>
      </c>
      <c r="O24" s="103">
        <f>'2.5 Эндоскопия'!H24</f>
        <v>324</v>
      </c>
      <c r="P24" s="103">
        <f>'2.6 ПАИ'!H24</f>
        <v>0</v>
      </c>
      <c r="Q24" s="103">
        <f>'2.7 МГИ'!H24</f>
        <v>0</v>
      </c>
      <c r="R24" s="103">
        <f>'2.8  Тест.covid-19'!H24</f>
        <v>0</v>
      </c>
      <c r="S24" s="103">
        <f>'2.1 Мед. реабилитация амб.усл.'!H24</f>
        <v>41</v>
      </c>
      <c r="T24" s="103">
        <f>'3.Посещения с иными целями'!H24</f>
        <v>24744</v>
      </c>
      <c r="U24" s="103">
        <f>'3.1 Диспансеризация'!H24</f>
        <v>3856</v>
      </c>
      <c r="V24" s="103">
        <f>'3.1 Диспансеризация'!I24</f>
        <v>877.56926399999998</v>
      </c>
      <c r="W24" s="103">
        <f>'3.2 Профилактические осмотры'!H24</f>
        <v>3491</v>
      </c>
    </row>
    <row r="25" spans="1:23" x14ac:dyDescent="0.2">
      <c r="A25" s="101">
        <v>19</v>
      </c>
      <c r="B25" s="102" t="s">
        <v>19</v>
      </c>
      <c r="C25" s="103">
        <f>'1.Скорая помощь'!H25</f>
        <v>1539</v>
      </c>
      <c r="D25" s="103">
        <f>'5. Круглосуточный ст.'!G25+'6.ВМП'!G25+'7. Медреабилитация в КС'!G25</f>
        <v>892</v>
      </c>
      <c r="E25" s="103">
        <f>'6.ВМП'!G25</f>
        <v>0</v>
      </c>
      <c r="F25" s="103">
        <f>'7. Медреабилитация в КС'!G25</f>
        <v>0</v>
      </c>
      <c r="G25" s="103">
        <f>'8. Дневные стационары'!G25</f>
        <v>454</v>
      </c>
      <c r="H25" s="112"/>
      <c r="I25" s="101">
        <v>19</v>
      </c>
      <c r="J25" s="102" t="s">
        <v>19</v>
      </c>
      <c r="K25" s="103">
        <f>'2.обращения по заболеваниям'!H25</f>
        <v>7335</v>
      </c>
      <c r="L25" s="103">
        <f>'2.2 КТ'!H25</f>
        <v>0</v>
      </c>
      <c r="M25" s="103">
        <f>'2.3 МРТ'!H25</f>
        <v>0</v>
      </c>
      <c r="N25" s="103">
        <f>'2.4 УЗИ ССС'!H25</f>
        <v>0</v>
      </c>
      <c r="O25" s="103">
        <f>'2.5 Эндоскопия'!H25</f>
        <v>124</v>
      </c>
      <c r="P25" s="103">
        <f>'2.6 ПАИ'!H25</f>
        <v>0</v>
      </c>
      <c r="Q25" s="103">
        <f>'2.7 МГИ'!H25</f>
        <v>0</v>
      </c>
      <c r="R25" s="103">
        <f>'2.8  Тест.covid-19'!H25</f>
        <v>0</v>
      </c>
      <c r="S25" s="103">
        <f>'2.1 Мед. реабилитация амб.усл.'!H25</f>
        <v>16</v>
      </c>
      <c r="T25" s="103">
        <f>'3.Посещения с иными целями'!H25</f>
        <v>9461</v>
      </c>
      <c r="U25" s="103">
        <f>'3.1 Диспансеризация'!H25</f>
        <v>1522</v>
      </c>
      <c r="V25" s="103">
        <f>'3.1 Диспансеризация'!I25</f>
        <v>349.44998399999997</v>
      </c>
      <c r="W25" s="103">
        <f>'3.2 Профилактические осмотры'!H25</f>
        <v>1674</v>
      </c>
    </row>
    <row r="26" spans="1:23" x14ac:dyDescent="0.2">
      <c r="A26" s="101">
        <v>20</v>
      </c>
      <c r="B26" s="102" t="s">
        <v>20</v>
      </c>
      <c r="C26" s="103">
        <f>'1.Скорая помощь'!H26</f>
        <v>0</v>
      </c>
      <c r="D26" s="103">
        <f>'5. Круглосуточный ст.'!G26+'6.ВМП'!G26+'7. Медреабилитация в КС'!G26</f>
        <v>6428</v>
      </c>
      <c r="E26" s="103">
        <f>'6.ВМП'!G26</f>
        <v>0</v>
      </c>
      <c r="F26" s="103">
        <f>'7. Медреабилитация в КС'!G26</f>
        <v>0</v>
      </c>
      <c r="G26" s="103">
        <f>'8. Дневные стационары'!G26</f>
        <v>981</v>
      </c>
      <c r="H26" s="112"/>
      <c r="I26" s="101">
        <v>20</v>
      </c>
      <c r="J26" s="102" t="s">
        <v>20</v>
      </c>
      <c r="K26" s="103">
        <f>'2.обращения по заболеваниям'!H26</f>
        <v>32215</v>
      </c>
      <c r="L26" s="103">
        <f>'2.2 КТ'!H26</f>
        <v>0</v>
      </c>
      <c r="M26" s="103">
        <f>'2.3 МРТ'!H26</f>
        <v>0</v>
      </c>
      <c r="N26" s="103">
        <f>'2.4 УЗИ ССС'!H26</f>
        <v>1228</v>
      </c>
      <c r="O26" s="103">
        <f>'2.5 Эндоскопия'!H26</f>
        <v>544</v>
      </c>
      <c r="P26" s="103">
        <f>'2.6 ПАИ'!H26</f>
        <v>0</v>
      </c>
      <c r="Q26" s="103">
        <f>'2.7 МГИ'!H26</f>
        <v>0</v>
      </c>
      <c r="R26" s="103">
        <f>'2.8  Тест.covid-19'!H26</f>
        <v>0</v>
      </c>
      <c r="S26" s="103">
        <f>'2.1 Мед. реабилитация амб.усл.'!H26</f>
        <v>69</v>
      </c>
      <c r="T26" s="103">
        <f>'3.Посещения с иными целями'!H26</f>
        <v>41552</v>
      </c>
      <c r="U26" s="103">
        <f>'3.1 Диспансеризация'!H26</f>
        <v>4855</v>
      </c>
      <c r="V26" s="103">
        <f>'3.1 Диспансеризация'!I26</f>
        <v>1094.7156479999999</v>
      </c>
      <c r="W26" s="103">
        <f>'3.2 Профилактические осмотры'!H26</f>
        <v>4961</v>
      </c>
    </row>
    <row r="27" spans="1:23" x14ac:dyDescent="0.2">
      <c r="A27" s="101">
        <v>21</v>
      </c>
      <c r="B27" s="102" t="s">
        <v>21</v>
      </c>
      <c r="C27" s="103">
        <f>'1.Скорая помощь'!H27</f>
        <v>4161</v>
      </c>
      <c r="D27" s="103">
        <f>'5. Круглосуточный ст.'!G27+'6.ВМП'!G27+'7. Медреабилитация в КС'!G27</f>
        <v>1287</v>
      </c>
      <c r="E27" s="103">
        <f>'6.ВМП'!G27</f>
        <v>0</v>
      </c>
      <c r="F27" s="103">
        <f>'7. Медреабилитация в КС'!G27</f>
        <v>0</v>
      </c>
      <c r="G27" s="103">
        <f>'8. Дневные стационары'!G27</f>
        <v>779</v>
      </c>
      <c r="H27" s="112"/>
      <c r="I27" s="101">
        <v>21</v>
      </c>
      <c r="J27" s="102" t="s">
        <v>21</v>
      </c>
      <c r="K27" s="103">
        <f>'2.обращения по заболеваниям'!H27</f>
        <v>19839</v>
      </c>
      <c r="L27" s="103">
        <f>'2.2 КТ'!H27</f>
        <v>0</v>
      </c>
      <c r="M27" s="103">
        <f>'2.3 МРТ'!H27</f>
        <v>0</v>
      </c>
      <c r="N27" s="103">
        <f>'2.4 УЗИ ССС'!H27</f>
        <v>1905</v>
      </c>
      <c r="O27" s="103">
        <f>'2.5 Эндоскопия'!H27</f>
        <v>335</v>
      </c>
      <c r="P27" s="103">
        <f>'2.6 ПАИ'!H27</f>
        <v>0</v>
      </c>
      <c r="Q27" s="103">
        <f>'2.7 МГИ'!H27</f>
        <v>0</v>
      </c>
      <c r="R27" s="103">
        <f>'2.8  Тест.covid-19'!H27</f>
        <v>0</v>
      </c>
      <c r="S27" s="103">
        <f>'2.1 Мед. реабилитация амб.усл.'!H27</f>
        <v>43</v>
      </c>
      <c r="T27" s="103">
        <f>'3.Посещения с иными целями'!H27</f>
        <v>25589</v>
      </c>
      <c r="U27" s="103">
        <f>'3.1 Диспансеризация'!H27</f>
        <v>3954</v>
      </c>
      <c r="V27" s="103">
        <f>'3.1 Диспансеризация'!I27</f>
        <v>902.42380800000001</v>
      </c>
      <c r="W27" s="103">
        <f>'3.2 Профилактические осмотры'!H27</f>
        <v>3827</v>
      </c>
    </row>
    <row r="28" spans="1:23" x14ac:dyDescent="0.2">
      <c r="A28" s="101">
        <v>22</v>
      </c>
      <c r="B28" s="102" t="s">
        <v>22</v>
      </c>
      <c r="C28" s="103">
        <f>'1.Скорая помощь'!H28</f>
        <v>7132</v>
      </c>
      <c r="D28" s="103">
        <f>'5. Круглосуточный ст.'!G28+'6.ВМП'!G28+'7. Медреабилитация в КС'!G28</f>
        <v>2389</v>
      </c>
      <c r="E28" s="103">
        <f>'6.ВМП'!G28</f>
        <v>0</v>
      </c>
      <c r="F28" s="103">
        <f>'7. Медреабилитация в КС'!G28</f>
        <v>0</v>
      </c>
      <c r="G28" s="103">
        <f>'8. Дневные стационары'!G28</f>
        <v>1492</v>
      </c>
      <c r="H28" s="112"/>
      <c r="I28" s="101">
        <v>22</v>
      </c>
      <c r="J28" s="102" t="s">
        <v>22</v>
      </c>
      <c r="K28" s="103">
        <f>'2.обращения по заболеваниям'!H28</f>
        <v>34000</v>
      </c>
      <c r="L28" s="103">
        <f>'2.2 КТ'!H28</f>
        <v>988</v>
      </c>
      <c r="M28" s="103">
        <f>'2.3 МРТ'!H28</f>
        <v>0</v>
      </c>
      <c r="N28" s="103">
        <f>'2.4 УЗИ ССС'!H28</f>
        <v>360</v>
      </c>
      <c r="O28" s="103">
        <f>'2.5 Эндоскопия'!H28</f>
        <v>574</v>
      </c>
      <c r="P28" s="103">
        <f>'2.6 ПАИ'!H28</f>
        <v>0</v>
      </c>
      <c r="Q28" s="103">
        <f>'2.7 МГИ'!H28</f>
        <v>0</v>
      </c>
      <c r="R28" s="103">
        <f>'2.8  Тест.covid-19'!H28</f>
        <v>0</v>
      </c>
      <c r="S28" s="103">
        <f>'2.1 Мед. реабилитация амб.усл.'!H28</f>
        <v>73</v>
      </c>
      <c r="T28" s="103">
        <f>'3.Посещения с иными целями'!H28</f>
        <v>43856</v>
      </c>
      <c r="U28" s="103">
        <f>'3.1 Диспансеризация'!H28</f>
        <v>7863</v>
      </c>
      <c r="V28" s="103">
        <f>'3.1 Диспансеризация'!I28</f>
        <v>1784.09088</v>
      </c>
      <c r="W28" s="103">
        <f>'3.2 Профилактические осмотры'!H28</f>
        <v>7775</v>
      </c>
    </row>
    <row r="29" spans="1:23" x14ac:dyDescent="0.2">
      <c r="A29" s="101">
        <v>23</v>
      </c>
      <c r="B29" s="102" t="s">
        <v>23</v>
      </c>
      <c r="C29" s="103">
        <f>'1.Скорая помощь'!H29</f>
        <v>5172</v>
      </c>
      <c r="D29" s="103">
        <f>'5. Круглосуточный ст.'!G29+'6.ВМП'!G29+'7. Медреабилитация в КС'!G29</f>
        <v>2308</v>
      </c>
      <c r="E29" s="103">
        <f>'6.ВМП'!G29</f>
        <v>0</v>
      </c>
      <c r="F29" s="103">
        <f>'7. Медреабилитация в КС'!G29</f>
        <v>0</v>
      </c>
      <c r="G29" s="103">
        <f>'8. Дневные стационары'!G29</f>
        <v>643</v>
      </c>
      <c r="H29" s="112"/>
      <c r="I29" s="101">
        <v>23</v>
      </c>
      <c r="J29" s="102" t="s">
        <v>23</v>
      </c>
      <c r="K29" s="103">
        <f>'2.обращения по заболеваниям'!H29</f>
        <v>24658</v>
      </c>
      <c r="L29" s="103">
        <f>'2.2 КТ'!H29</f>
        <v>0</v>
      </c>
      <c r="M29" s="103">
        <f>'2.3 МРТ'!H29</f>
        <v>0</v>
      </c>
      <c r="N29" s="103">
        <f>'2.4 УЗИ ССС'!H29</f>
        <v>0</v>
      </c>
      <c r="O29" s="103">
        <f>'2.5 Эндоскопия'!H29</f>
        <v>416</v>
      </c>
      <c r="P29" s="103">
        <f>'2.6 ПАИ'!H29</f>
        <v>0</v>
      </c>
      <c r="Q29" s="103">
        <f>'2.7 МГИ'!H29</f>
        <v>0</v>
      </c>
      <c r="R29" s="103">
        <f>'2.8  Тест.covid-19'!H29</f>
        <v>0</v>
      </c>
      <c r="S29" s="103">
        <f>'2.1 Мед. реабилитация амб.усл.'!H29</f>
        <v>52</v>
      </c>
      <c r="T29" s="103">
        <f>'3.Посещения с иными целями'!H29</f>
        <v>31805</v>
      </c>
      <c r="U29" s="103">
        <f>'3.1 Диспансеризация'!H29</f>
        <v>5126</v>
      </c>
      <c r="V29" s="103">
        <f>'3.1 Диспансеризация'!I29</f>
        <v>1168.1279999999999</v>
      </c>
      <c r="W29" s="103">
        <f>'3.2 Профилактические осмотры'!H29</f>
        <v>5683</v>
      </c>
    </row>
    <row r="30" spans="1:23" x14ac:dyDescent="0.2">
      <c r="A30" s="101">
        <v>24</v>
      </c>
      <c r="B30" s="102" t="s">
        <v>24</v>
      </c>
      <c r="C30" s="103">
        <f>'1.Скорая помощь'!H30</f>
        <v>5091</v>
      </c>
      <c r="D30" s="103">
        <f>'5. Круглосуточный ст.'!G30+'6.ВМП'!G30+'7. Медреабилитация в КС'!G30</f>
        <v>1539</v>
      </c>
      <c r="E30" s="103">
        <f>'6.ВМП'!G30</f>
        <v>0</v>
      </c>
      <c r="F30" s="103">
        <f>'7. Медреабилитация в КС'!G30</f>
        <v>0</v>
      </c>
      <c r="G30" s="103">
        <f>'8. Дневные стационары'!G30</f>
        <v>973</v>
      </c>
      <c r="H30" s="112"/>
      <c r="I30" s="101">
        <v>24</v>
      </c>
      <c r="J30" s="102" t="s">
        <v>24</v>
      </c>
      <c r="K30" s="103">
        <f>'2.обращения по заболеваниям'!H30</f>
        <v>24271</v>
      </c>
      <c r="L30" s="103">
        <f>'2.2 КТ'!H30</f>
        <v>0</v>
      </c>
      <c r="M30" s="103">
        <f>'2.3 МРТ'!H30</f>
        <v>0</v>
      </c>
      <c r="N30" s="103">
        <f>'2.4 УЗИ ССС'!H30</f>
        <v>0</v>
      </c>
      <c r="O30" s="103">
        <f>'2.5 Эндоскопия'!H30</f>
        <v>410</v>
      </c>
      <c r="P30" s="103">
        <f>'2.6 ПАИ'!H30</f>
        <v>0</v>
      </c>
      <c r="Q30" s="103">
        <f>'2.7 МГИ'!H30</f>
        <v>0</v>
      </c>
      <c r="R30" s="103">
        <f>'2.8  Тест.covid-19'!H30</f>
        <v>0</v>
      </c>
      <c r="S30" s="103">
        <f>'2.1 Мед. реабилитация амб.усл.'!H30</f>
        <v>52</v>
      </c>
      <c r="T30" s="103">
        <f>'3.Посещения с иными целями'!H30</f>
        <v>31307</v>
      </c>
      <c r="U30" s="103">
        <f>'3.1 Диспансеризация'!H30</f>
        <v>4646</v>
      </c>
      <c r="V30" s="103">
        <f>'3.1 Диспансеризация'!I30</f>
        <v>1047.0919679999997</v>
      </c>
      <c r="W30" s="103">
        <f>'3.2 Профилактические осмотры'!H30</f>
        <v>5061</v>
      </c>
    </row>
    <row r="31" spans="1:23" ht="25.5" x14ac:dyDescent="0.2">
      <c r="A31" s="101">
        <v>25</v>
      </c>
      <c r="B31" s="102" t="s">
        <v>55</v>
      </c>
      <c r="C31" s="103">
        <f>'1.Скорая помощь'!H31</f>
        <v>0</v>
      </c>
      <c r="D31" s="103">
        <f>'5. Круглосуточный ст.'!G31+'6.ВМП'!G31+'7. Медреабилитация в КС'!G31</f>
        <v>16032</v>
      </c>
      <c r="E31" s="103">
        <f>'6.ВМП'!G31</f>
        <v>804</v>
      </c>
      <c r="F31" s="103">
        <f>'7. Медреабилитация в КС'!G31</f>
        <v>130</v>
      </c>
      <c r="G31" s="103">
        <f>'8. Дневные стационары'!G31</f>
        <v>1483</v>
      </c>
      <c r="H31" s="112"/>
      <c r="I31" s="101">
        <v>25</v>
      </c>
      <c r="J31" s="102" t="s">
        <v>55</v>
      </c>
      <c r="K31" s="103">
        <f>'2.обращения по заболеваниям'!H31</f>
        <v>53399</v>
      </c>
      <c r="L31" s="103">
        <f>'2.2 КТ'!H31</f>
        <v>2200</v>
      </c>
      <c r="M31" s="103">
        <f>'2.3 МРТ'!H31</f>
        <v>8407</v>
      </c>
      <c r="N31" s="103">
        <f>'2.4 УЗИ ССС'!H31</f>
        <v>9039</v>
      </c>
      <c r="O31" s="103">
        <f>'2.5 Эндоскопия'!H31</f>
        <v>2041.1999999999998</v>
      </c>
      <c r="P31" s="103">
        <f>'2.6 ПАИ'!H31</f>
        <v>0</v>
      </c>
      <c r="Q31" s="103">
        <f>'2.7 МГИ'!H31</f>
        <v>0</v>
      </c>
      <c r="R31" s="103">
        <f>'2.8  Тест.covid-19'!H31</f>
        <v>47156</v>
      </c>
      <c r="S31" s="103">
        <f>'2.1 Мед. реабилитация амб.усл.'!H31</f>
        <v>0</v>
      </c>
      <c r="T31" s="103">
        <f>'3.Посещения с иными целями'!H31</f>
        <v>36665</v>
      </c>
      <c r="U31" s="103">
        <f>'3.1 Диспансеризация'!H31</f>
        <v>0</v>
      </c>
      <c r="V31" s="103">
        <f>'3.1 Диспансеризация'!I31</f>
        <v>0</v>
      </c>
      <c r="W31" s="103">
        <f>'3.2 Профилактические осмотры'!H31</f>
        <v>0</v>
      </c>
    </row>
    <row r="32" spans="1:23" ht="38.25" x14ac:dyDescent="0.2">
      <c r="A32" s="101">
        <v>26</v>
      </c>
      <c r="B32" s="102" t="s">
        <v>56</v>
      </c>
      <c r="C32" s="103">
        <f>'1.Скорая помощь'!H32</f>
        <v>0</v>
      </c>
      <c r="D32" s="103">
        <f>'5. Круглосуточный ст.'!G32+'6.ВМП'!G32+'7. Медреабилитация в КС'!G32</f>
        <v>8085</v>
      </c>
      <c r="E32" s="103">
        <f>'6.ВМП'!G32</f>
        <v>28</v>
      </c>
      <c r="F32" s="103">
        <f>'7. Медреабилитация в КС'!G32</f>
        <v>260</v>
      </c>
      <c r="G32" s="103">
        <f>'8. Дневные стационары'!G32</f>
        <v>647</v>
      </c>
      <c r="H32" s="112"/>
      <c r="I32" s="101">
        <v>26</v>
      </c>
      <c r="J32" s="102" t="s">
        <v>56</v>
      </c>
      <c r="K32" s="103">
        <f>'2.обращения по заболеваниям'!H32</f>
        <v>7261</v>
      </c>
      <c r="L32" s="103">
        <f>'2.2 КТ'!H32</f>
        <v>1780</v>
      </c>
      <c r="M32" s="103">
        <f>'2.3 МРТ'!H32</f>
        <v>4697</v>
      </c>
      <c r="N32" s="103">
        <f>'2.4 УЗИ ССС'!H32</f>
        <v>722</v>
      </c>
      <c r="O32" s="103">
        <f>'2.5 Эндоскопия'!H32</f>
        <v>84</v>
      </c>
      <c r="P32" s="103">
        <f>'2.6 ПАИ'!H32</f>
        <v>0</v>
      </c>
      <c r="Q32" s="103">
        <f>'2.7 МГИ'!H32</f>
        <v>0</v>
      </c>
      <c r="R32" s="103">
        <f>'2.8  Тест.covid-19'!H32</f>
        <v>0</v>
      </c>
      <c r="S32" s="103">
        <f>'2.1 Мед. реабилитация амб.усл.'!H32</f>
        <v>0</v>
      </c>
      <c r="T32" s="103">
        <f>'3.Посещения с иными целями'!H32</f>
        <v>16284</v>
      </c>
      <c r="U32" s="103">
        <f>'3.1 Диспансеризация'!H32</f>
        <v>0</v>
      </c>
      <c r="V32" s="103">
        <f>'3.1 Диспансеризация'!I32</f>
        <v>0</v>
      </c>
      <c r="W32" s="103">
        <f>'3.2 Профилактические осмотры'!H32</f>
        <v>0</v>
      </c>
    </row>
    <row r="33" spans="1:23" ht="25.5" x14ac:dyDescent="0.2">
      <c r="A33" s="101">
        <v>27</v>
      </c>
      <c r="B33" s="102" t="s">
        <v>25</v>
      </c>
      <c r="C33" s="103">
        <f>'1.Скорая помощь'!H33</f>
        <v>0</v>
      </c>
      <c r="D33" s="103">
        <f>'5. Круглосуточный ст.'!G33+'6.ВМП'!G33+'7. Медреабилитация в КС'!G33</f>
        <v>4369</v>
      </c>
      <c r="E33" s="103">
        <f>'6.ВМП'!G33</f>
        <v>460</v>
      </c>
      <c r="F33" s="103">
        <f>'7. Медреабилитация в КС'!G33</f>
        <v>503</v>
      </c>
      <c r="G33" s="103">
        <f>'8. Дневные стационары'!G33</f>
        <v>1336</v>
      </c>
      <c r="H33" s="112"/>
      <c r="I33" s="101">
        <v>27</v>
      </c>
      <c r="J33" s="102" t="s">
        <v>25</v>
      </c>
      <c r="K33" s="103">
        <f>'2.обращения по заболеваниям'!H33</f>
        <v>16557</v>
      </c>
      <c r="L33" s="103">
        <f>'2.2 КТ'!H33</f>
        <v>0</v>
      </c>
      <c r="M33" s="103">
        <f>'2.3 МРТ'!H33</f>
        <v>0</v>
      </c>
      <c r="N33" s="103">
        <f>'2.4 УЗИ ССС'!H33</f>
        <v>6192</v>
      </c>
      <c r="O33" s="103">
        <f>'2.5 Эндоскопия'!H33</f>
        <v>294</v>
      </c>
      <c r="P33" s="103">
        <f>'2.6 ПАИ'!H33</f>
        <v>0</v>
      </c>
      <c r="Q33" s="103">
        <f>'2.7 МГИ'!H33</f>
        <v>0</v>
      </c>
      <c r="R33" s="103">
        <f>'2.8  Тест.covid-19'!H33</f>
        <v>0</v>
      </c>
      <c r="S33" s="103">
        <f>'2.1 Мед. реабилитация амб.усл.'!H33</f>
        <v>0</v>
      </c>
      <c r="T33" s="103">
        <f>'3.Посещения с иными целями'!H33</f>
        <v>28744</v>
      </c>
      <c r="U33" s="103">
        <f>'3.1 Диспансеризация'!H33</f>
        <v>0</v>
      </c>
      <c r="V33" s="103">
        <f>'3.1 Диспансеризация'!I33</f>
        <v>0</v>
      </c>
      <c r="W33" s="103">
        <f>'3.2 Профилактические осмотры'!H33</f>
        <v>0</v>
      </c>
    </row>
    <row r="34" spans="1:23" ht="25.5" x14ac:dyDescent="0.2">
      <c r="A34" s="101">
        <v>28</v>
      </c>
      <c r="B34" s="102" t="s">
        <v>57</v>
      </c>
      <c r="C34" s="103">
        <f>'1.Скорая помощь'!H34</f>
        <v>0</v>
      </c>
      <c r="D34" s="103">
        <f>'5. Круглосуточный ст.'!G34+'6.ВМП'!G34+'7. Медреабилитация в КС'!G34</f>
        <v>6789</v>
      </c>
      <c r="E34" s="103">
        <f>'6.ВМП'!G34</f>
        <v>140</v>
      </c>
      <c r="F34" s="103">
        <f>'7. Медреабилитация в КС'!G34</f>
        <v>0</v>
      </c>
      <c r="G34" s="103">
        <f>'8. Дневные стационары'!G34</f>
        <v>6713</v>
      </c>
      <c r="H34" s="112"/>
      <c r="I34" s="101">
        <v>28</v>
      </c>
      <c r="J34" s="102" t="s">
        <v>57</v>
      </c>
      <c r="K34" s="103">
        <f>'2.обращения по заболеваниям'!H34</f>
        <v>6108</v>
      </c>
      <c r="L34" s="103">
        <f>'2.2 КТ'!H34</f>
        <v>8752</v>
      </c>
      <c r="M34" s="103">
        <f>'2.3 МРТ'!H34</f>
        <v>4258</v>
      </c>
      <c r="N34" s="103">
        <f>'2.4 УЗИ ССС'!H34</f>
        <v>12</v>
      </c>
      <c r="O34" s="103">
        <f>'2.5 Эндоскопия'!H34</f>
        <v>2730</v>
      </c>
      <c r="P34" s="103">
        <f>'2.6 ПАИ'!H34</f>
        <v>9532</v>
      </c>
      <c r="Q34" s="103">
        <f>'2.7 МГИ'!H34</f>
        <v>0</v>
      </c>
      <c r="R34" s="103">
        <f>'2.8  Тест.covid-19'!H34</f>
        <v>0</v>
      </c>
      <c r="S34" s="103">
        <f>'2.1 Мед. реабилитация амб.усл.'!H34</f>
        <v>0</v>
      </c>
      <c r="T34" s="103">
        <f>'3.Посещения с иными целями'!H34</f>
        <v>38988</v>
      </c>
      <c r="U34" s="103">
        <f>'3.1 Диспансеризация'!H34</f>
        <v>0</v>
      </c>
      <c r="V34" s="103">
        <f>'3.1 Диспансеризация'!I34</f>
        <v>0</v>
      </c>
      <c r="W34" s="103">
        <f>'3.2 Профилактические осмотры'!H34</f>
        <v>0</v>
      </c>
    </row>
    <row r="35" spans="1:23" ht="25.5" x14ac:dyDescent="0.2">
      <c r="A35" s="101">
        <v>29</v>
      </c>
      <c r="B35" s="102" t="s">
        <v>58</v>
      </c>
      <c r="C35" s="103">
        <f>'1.Скорая помощь'!H35</f>
        <v>0</v>
      </c>
      <c r="D35" s="103">
        <f>'5. Круглосуточный ст.'!G35+'6.ВМП'!G35+'7. Медреабилитация в КС'!G35</f>
        <v>5962</v>
      </c>
      <c r="E35" s="103">
        <f>'6.ВМП'!G35</f>
        <v>370</v>
      </c>
      <c r="F35" s="103">
        <f>'7. Медреабилитация в КС'!G35</f>
        <v>699</v>
      </c>
      <c r="G35" s="103">
        <f>'8. Дневные стационары'!G35</f>
        <v>1472</v>
      </c>
      <c r="H35" s="112"/>
      <c r="I35" s="101">
        <v>29</v>
      </c>
      <c r="J35" s="102" t="s">
        <v>58</v>
      </c>
      <c r="K35" s="103">
        <f>'2.обращения по заболеваниям'!H35</f>
        <v>9785</v>
      </c>
      <c r="L35" s="103">
        <f>'2.2 КТ'!H35</f>
        <v>0</v>
      </c>
      <c r="M35" s="103">
        <f>'2.3 МРТ'!H35</f>
        <v>0</v>
      </c>
      <c r="N35" s="103">
        <f>'2.4 УЗИ ССС'!H35</f>
        <v>98</v>
      </c>
      <c r="O35" s="103">
        <f>'2.5 Эндоскопия'!H35</f>
        <v>0</v>
      </c>
      <c r="P35" s="103">
        <f>'2.6 ПАИ'!H35</f>
        <v>0</v>
      </c>
      <c r="Q35" s="103">
        <f>'2.7 МГИ'!H35</f>
        <v>0</v>
      </c>
      <c r="R35" s="103">
        <f>'2.8  Тест.covid-19'!H35</f>
        <v>0</v>
      </c>
      <c r="S35" s="103">
        <f>'2.1 Мед. реабилитация амб.усл.'!H35</f>
        <v>0</v>
      </c>
      <c r="T35" s="103">
        <f>'3.Посещения с иными целями'!H35</f>
        <v>33952</v>
      </c>
      <c r="U35" s="103">
        <f>'3.1 Диспансеризация'!H35</f>
        <v>0</v>
      </c>
      <c r="V35" s="103">
        <f>'3.1 Диспансеризация'!I35</f>
        <v>0</v>
      </c>
      <c r="W35" s="103">
        <f>'3.2 Профилактические осмотры'!H35</f>
        <v>0</v>
      </c>
    </row>
    <row r="36" spans="1:23" ht="38.25" x14ac:dyDescent="0.2">
      <c r="A36" s="101">
        <v>30</v>
      </c>
      <c r="B36" s="102" t="s">
        <v>26</v>
      </c>
      <c r="C36" s="103">
        <f>'1.Скорая помощь'!H36</f>
        <v>0</v>
      </c>
      <c r="D36" s="103">
        <f>'5. Круглосуточный ст.'!G36+'6.ВМП'!G36+'7. Медреабилитация в КС'!G36</f>
        <v>3200</v>
      </c>
      <c r="E36" s="103">
        <f>'6.ВМП'!G36</f>
        <v>0</v>
      </c>
      <c r="F36" s="103">
        <f>'7. Медреабилитация в КС'!G36</f>
        <v>0</v>
      </c>
      <c r="G36" s="103">
        <f>'8. Дневные стационары'!G36</f>
        <v>104</v>
      </c>
      <c r="H36" s="112"/>
      <c r="I36" s="101">
        <v>30</v>
      </c>
      <c r="J36" s="102" t="s">
        <v>26</v>
      </c>
      <c r="K36" s="103">
        <f>'2.обращения по заболеваниям'!H36</f>
        <v>255</v>
      </c>
      <c r="L36" s="103">
        <f>'2.2 КТ'!H36</f>
        <v>0</v>
      </c>
      <c r="M36" s="103">
        <f>'2.3 МРТ'!H36</f>
        <v>0</v>
      </c>
      <c r="N36" s="103">
        <f>'2.4 УЗИ ССС'!H36</f>
        <v>0</v>
      </c>
      <c r="O36" s="103">
        <f>'2.5 Эндоскопия'!H36</f>
        <v>0</v>
      </c>
      <c r="P36" s="103">
        <f>'2.6 ПАИ'!H36</f>
        <v>0</v>
      </c>
      <c r="Q36" s="103">
        <f>'2.7 МГИ'!H36</f>
        <v>0</v>
      </c>
      <c r="R36" s="103">
        <f>'2.8  Тест.covid-19'!H36</f>
        <v>0</v>
      </c>
      <c r="S36" s="103">
        <f>'2.1 Мед. реабилитация амб.усл.'!H36</f>
        <v>0</v>
      </c>
      <c r="T36" s="103">
        <f>'3.Посещения с иными целями'!H36</f>
        <v>209</v>
      </c>
      <c r="U36" s="103">
        <f>'3.1 Диспансеризация'!H36</f>
        <v>0</v>
      </c>
      <c r="V36" s="103">
        <f>'3.1 Диспансеризация'!I36</f>
        <v>0</v>
      </c>
      <c r="W36" s="103">
        <f>'3.2 Профилактические осмотры'!H36</f>
        <v>0</v>
      </c>
    </row>
    <row r="37" spans="1:23" ht="25.5" x14ac:dyDescent="0.2">
      <c r="A37" s="101">
        <v>31</v>
      </c>
      <c r="B37" s="102" t="s">
        <v>27</v>
      </c>
      <c r="C37" s="103">
        <f>'1.Скорая помощь'!H37</f>
        <v>0</v>
      </c>
      <c r="D37" s="103">
        <f>'5. Круглосуточный ст.'!G37+'6.ВМП'!G37+'7. Медреабилитация в КС'!G37</f>
        <v>716</v>
      </c>
      <c r="E37" s="103">
        <f>'6.ВМП'!G37</f>
        <v>0</v>
      </c>
      <c r="F37" s="103">
        <f>'7. Медреабилитация в КС'!G37</f>
        <v>0</v>
      </c>
      <c r="G37" s="103">
        <f>'8. Дневные стационары'!G37</f>
        <v>1228</v>
      </c>
      <c r="H37" s="112"/>
      <c r="I37" s="101">
        <v>31</v>
      </c>
      <c r="J37" s="102" t="s">
        <v>27</v>
      </c>
      <c r="K37" s="103">
        <f>'2.обращения по заболеваниям'!H37</f>
        <v>23171</v>
      </c>
      <c r="L37" s="103">
        <f>'2.2 КТ'!H37</f>
        <v>0</v>
      </c>
      <c r="M37" s="103">
        <f>'2.3 МРТ'!H37</f>
        <v>0</v>
      </c>
      <c r="N37" s="103">
        <f>'2.4 УЗИ ССС'!H37</f>
        <v>0</v>
      </c>
      <c r="O37" s="103">
        <f>'2.5 Эндоскопия'!H37</f>
        <v>0</v>
      </c>
      <c r="P37" s="103">
        <f>'2.6 ПАИ'!H37</f>
        <v>0</v>
      </c>
      <c r="Q37" s="103">
        <f>'2.7 МГИ'!H37</f>
        <v>0</v>
      </c>
      <c r="R37" s="103">
        <f>'2.8  Тест.covid-19'!H37</f>
        <v>23574</v>
      </c>
      <c r="S37" s="103">
        <f>'2.1 Мед. реабилитация амб.усл.'!H37</f>
        <v>0</v>
      </c>
      <c r="T37" s="103">
        <f>'3.Посещения с иными целями'!H37</f>
        <v>12376</v>
      </c>
      <c r="U37" s="103">
        <f>'3.1 Диспансеризация'!H37</f>
        <v>0</v>
      </c>
      <c r="V37" s="103">
        <f>'3.1 Диспансеризация'!I37</f>
        <v>0</v>
      </c>
      <c r="W37" s="103">
        <f>'3.2 Профилактические осмотры'!H37</f>
        <v>0</v>
      </c>
    </row>
    <row r="38" spans="1:23" ht="38.25" x14ac:dyDescent="0.2">
      <c r="A38" s="101">
        <v>32</v>
      </c>
      <c r="B38" s="102" t="s">
        <v>140</v>
      </c>
      <c r="C38" s="103">
        <f>'1.Скорая помощь'!H38</f>
        <v>0</v>
      </c>
      <c r="D38" s="103">
        <f>'5. Круглосуточный ст.'!G38+'6.ВМП'!G38+'7. Медреабилитация в КС'!G38</f>
        <v>0</v>
      </c>
      <c r="E38" s="103">
        <f>'6.ВМП'!G38</f>
        <v>0</v>
      </c>
      <c r="F38" s="103">
        <f>'7. Медреабилитация в КС'!G38</f>
        <v>0</v>
      </c>
      <c r="G38" s="103">
        <f>'8. Дневные стационары'!G38</f>
        <v>0</v>
      </c>
      <c r="H38" s="112"/>
      <c r="I38" s="101">
        <v>32</v>
      </c>
      <c r="J38" s="102" t="s">
        <v>140</v>
      </c>
      <c r="K38" s="103">
        <f>'2.обращения по заболеваниям'!H38</f>
        <v>382</v>
      </c>
      <c r="L38" s="103">
        <f>'2.2 КТ'!H38</f>
        <v>0</v>
      </c>
      <c r="M38" s="103">
        <f>'2.3 МРТ'!H38</f>
        <v>0</v>
      </c>
      <c r="N38" s="103">
        <f>'2.4 УЗИ ССС'!H38</f>
        <v>0</v>
      </c>
      <c r="O38" s="103">
        <f>'2.5 Эндоскопия'!H38</f>
        <v>0</v>
      </c>
      <c r="P38" s="103">
        <f>'2.6 ПАИ'!H38</f>
        <v>0</v>
      </c>
      <c r="Q38" s="103">
        <f>'2.7 МГИ'!H38</f>
        <v>0</v>
      </c>
      <c r="R38" s="103">
        <f>'2.8  Тест.covid-19'!H38</f>
        <v>0</v>
      </c>
      <c r="S38" s="103">
        <f>'2.1 Мед. реабилитация амб.усл.'!H38</f>
        <v>0</v>
      </c>
      <c r="T38" s="103">
        <f>'3.Посещения с иными целями'!H38</f>
        <v>2686</v>
      </c>
      <c r="U38" s="103">
        <f>'3.1 Диспансеризация'!H38</f>
        <v>0</v>
      </c>
      <c r="V38" s="103">
        <f>'3.1 Диспансеризация'!I38</f>
        <v>0</v>
      </c>
      <c r="W38" s="103">
        <f>'3.2 Профилактические осмотры'!H38</f>
        <v>0</v>
      </c>
    </row>
    <row r="39" spans="1:23" ht="25.5" x14ac:dyDescent="0.2">
      <c r="A39" s="101">
        <v>33</v>
      </c>
      <c r="B39" s="102" t="s">
        <v>59</v>
      </c>
      <c r="C39" s="103">
        <f>'1.Скорая помощь'!H39</f>
        <v>0</v>
      </c>
      <c r="D39" s="103">
        <f>'5. Круглосуточный ст.'!G39+'6.ВМП'!G39+'7. Медреабилитация в КС'!G39</f>
        <v>7867</v>
      </c>
      <c r="E39" s="103">
        <f>'6.ВМП'!G39</f>
        <v>76</v>
      </c>
      <c r="F39" s="103">
        <f>'7. Медреабилитация в КС'!G39</f>
        <v>0</v>
      </c>
      <c r="G39" s="103">
        <f>'8. Дневные стационары'!G39</f>
        <v>650</v>
      </c>
      <c r="H39" s="112"/>
      <c r="I39" s="101">
        <v>33</v>
      </c>
      <c r="J39" s="102" t="s">
        <v>59</v>
      </c>
      <c r="K39" s="103">
        <f>'2.обращения по заболеваниям'!H39</f>
        <v>23887</v>
      </c>
      <c r="L39" s="103">
        <f>'2.2 КТ'!H39</f>
        <v>0</v>
      </c>
      <c r="M39" s="103">
        <f>'2.3 МРТ'!H39</f>
        <v>0</v>
      </c>
      <c r="N39" s="103">
        <f>'2.4 УЗИ ССС'!H39</f>
        <v>0</v>
      </c>
      <c r="O39" s="103">
        <f>'2.5 Эндоскопия'!H39</f>
        <v>0</v>
      </c>
      <c r="P39" s="103">
        <f>'2.6 ПАИ'!H39</f>
        <v>0</v>
      </c>
      <c r="Q39" s="103">
        <f>'2.7 МГИ'!H39</f>
        <v>0</v>
      </c>
      <c r="R39" s="103">
        <f>'2.8  Тест.covid-19'!H39</f>
        <v>0</v>
      </c>
      <c r="S39" s="103">
        <f>'2.1 Мед. реабилитация амб.усл.'!H39</f>
        <v>0</v>
      </c>
      <c r="T39" s="103">
        <f>'3.Посещения с иными целями'!H39</f>
        <v>19335</v>
      </c>
      <c r="U39" s="103">
        <f>'3.1 Диспансеризация'!H39</f>
        <v>0</v>
      </c>
      <c r="V39" s="103">
        <f>'3.1 Диспансеризация'!I39</f>
        <v>0</v>
      </c>
      <c r="W39" s="103">
        <f>'3.2 Профилактические осмотры'!H39</f>
        <v>0</v>
      </c>
    </row>
    <row r="40" spans="1:23" ht="25.5" x14ac:dyDescent="0.2">
      <c r="A40" s="101">
        <v>34</v>
      </c>
      <c r="B40" s="102" t="s">
        <v>28</v>
      </c>
      <c r="C40" s="103">
        <f>'1.Скорая помощь'!H40</f>
        <v>0</v>
      </c>
      <c r="D40" s="103">
        <f>'5. Круглосуточный ст.'!G40+'6.ВМП'!G40+'7. Медреабилитация в КС'!G40</f>
        <v>192</v>
      </c>
      <c r="E40" s="103">
        <f>'6.ВМП'!G40</f>
        <v>0</v>
      </c>
      <c r="F40" s="103">
        <f>'7. Медреабилитация в КС'!G40</f>
        <v>0</v>
      </c>
      <c r="G40" s="103">
        <f>'8. Дневные стационары'!G40</f>
        <v>0</v>
      </c>
      <c r="H40" s="112"/>
      <c r="I40" s="101">
        <v>34</v>
      </c>
      <c r="J40" s="102" t="s">
        <v>28</v>
      </c>
      <c r="K40" s="103">
        <f>'2.обращения по заболеваниям'!H40</f>
        <v>9280</v>
      </c>
      <c r="L40" s="103">
        <f>'2.2 КТ'!H40</f>
        <v>100</v>
      </c>
      <c r="M40" s="103">
        <f>'2.3 МРТ'!H40</f>
        <v>4305</v>
      </c>
      <c r="N40" s="103">
        <f>'2.4 УЗИ ССС'!H40</f>
        <v>0</v>
      </c>
      <c r="O40" s="103">
        <f>'2.5 Эндоскопия'!H40</f>
        <v>0</v>
      </c>
      <c r="P40" s="103">
        <f>'2.6 ПАИ'!H40</f>
        <v>0</v>
      </c>
      <c r="Q40" s="103">
        <f>'2.7 МГИ'!H40</f>
        <v>0</v>
      </c>
      <c r="R40" s="103">
        <f>'2.8  Тест.covid-19'!H40</f>
        <v>0</v>
      </c>
      <c r="S40" s="103">
        <f>'2.1 Мед. реабилитация амб.усл.'!H40</f>
        <v>0</v>
      </c>
      <c r="T40" s="103">
        <f>'3.Посещения с иными целями'!H40</f>
        <v>6980</v>
      </c>
      <c r="U40" s="103">
        <f>'3.1 Диспансеризация'!H40</f>
        <v>0</v>
      </c>
      <c r="V40" s="103">
        <f>'3.1 Диспансеризация'!I40</f>
        <v>0</v>
      </c>
      <c r="W40" s="103">
        <f>'3.2 Профилактические осмотры'!H40</f>
        <v>0</v>
      </c>
    </row>
    <row r="41" spans="1:23" ht="25.5" x14ac:dyDescent="0.2">
      <c r="A41" s="101">
        <v>35</v>
      </c>
      <c r="B41" s="102" t="s">
        <v>60</v>
      </c>
      <c r="C41" s="103">
        <f>'1.Скорая помощь'!H41</f>
        <v>107529</v>
      </c>
      <c r="D41" s="103">
        <f>'5. Круглосуточный ст.'!G41+'6.ВМП'!G41+'7. Медреабилитация в КС'!G41</f>
        <v>9633</v>
      </c>
      <c r="E41" s="103">
        <f>'6.ВМП'!G41</f>
        <v>315</v>
      </c>
      <c r="F41" s="103">
        <f>'7. Медреабилитация в КС'!G41</f>
        <v>0</v>
      </c>
      <c r="G41" s="103">
        <f>'8. Дневные стационары'!G41</f>
        <v>0</v>
      </c>
      <c r="H41" s="112"/>
      <c r="I41" s="101">
        <v>35</v>
      </c>
      <c r="J41" s="102" t="s">
        <v>60</v>
      </c>
      <c r="K41" s="103">
        <f>'2.обращения по заболеваниям'!H41</f>
        <v>8000</v>
      </c>
      <c r="L41" s="103">
        <f>'2.2 КТ'!H41</f>
        <v>2000</v>
      </c>
      <c r="M41" s="103">
        <f>'2.3 МРТ'!H41</f>
        <v>0</v>
      </c>
      <c r="N41" s="103">
        <f>'2.4 УЗИ ССС'!H41</f>
        <v>0</v>
      </c>
      <c r="O41" s="103">
        <f>'2.5 Эндоскопия'!H41</f>
        <v>60</v>
      </c>
      <c r="P41" s="103">
        <f>'2.6 ПАИ'!H41</f>
        <v>0</v>
      </c>
      <c r="Q41" s="103">
        <f>'2.7 МГИ'!H41</f>
        <v>0</v>
      </c>
      <c r="R41" s="103">
        <f>'2.8  Тест.covid-19'!H41</f>
        <v>0</v>
      </c>
      <c r="S41" s="103">
        <f>'2.1 Мед. реабилитация амб.усл.'!H41</f>
        <v>0</v>
      </c>
      <c r="T41" s="103">
        <f>'3.Посещения с иными целями'!H41</f>
        <v>5111</v>
      </c>
      <c r="U41" s="103">
        <f>'3.1 Диспансеризация'!H41</f>
        <v>0</v>
      </c>
      <c r="V41" s="103">
        <f>'3.1 Диспансеризация'!I41</f>
        <v>0</v>
      </c>
      <c r="W41" s="103">
        <f>'3.2 Профилактические осмотры'!H41</f>
        <v>0</v>
      </c>
    </row>
    <row r="42" spans="1:23" x14ac:dyDescent="0.2">
      <c r="A42" s="101">
        <v>36</v>
      </c>
      <c r="B42" s="102" t="s">
        <v>29</v>
      </c>
      <c r="C42" s="103">
        <f>'1.Скорая помощь'!H42</f>
        <v>0</v>
      </c>
      <c r="D42" s="103">
        <f>'5. Круглосуточный ст.'!G42+'6.ВМП'!G42+'7. Медреабилитация в КС'!G42</f>
        <v>12355</v>
      </c>
      <c r="E42" s="103">
        <f>'6.ВМП'!G42</f>
        <v>5</v>
      </c>
      <c r="F42" s="103">
        <f>'7. Медреабилитация в КС'!G42</f>
        <v>0</v>
      </c>
      <c r="G42" s="103">
        <f>'8. Дневные стационары'!G42</f>
        <v>4259</v>
      </c>
      <c r="H42" s="112"/>
      <c r="I42" s="101">
        <v>36</v>
      </c>
      <c r="J42" s="102" t="s">
        <v>29</v>
      </c>
      <c r="K42" s="103">
        <f>'2.обращения по заболеваниям'!H42</f>
        <v>17333</v>
      </c>
      <c r="L42" s="103">
        <f>'2.2 КТ'!H42</f>
        <v>12535</v>
      </c>
      <c r="M42" s="103">
        <f>'2.3 МРТ'!H42</f>
        <v>0</v>
      </c>
      <c r="N42" s="103">
        <f>'2.4 УЗИ ССС'!H42</f>
        <v>0</v>
      </c>
      <c r="O42" s="103">
        <f>'2.5 Эндоскопия'!H42</f>
        <v>112</v>
      </c>
      <c r="P42" s="103">
        <f>'2.6 ПАИ'!H42</f>
        <v>0</v>
      </c>
      <c r="Q42" s="103">
        <f>'2.7 МГИ'!H42</f>
        <v>0</v>
      </c>
      <c r="R42" s="103">
        <f>'2.8  Тест.covid-19'!H42</f>
        <v>0</v>
      </c>
      <c r="S42" s="103">
        <f>'2.1 Мед. реабилитация амб.усл.'!H42</f>
        <v>79</v>
      </c>
      <c r="T42" s="103">
        <f>'3.Посещения с иными целями'!H42</f>
        <v>7620</v>
      </c>
      <c r="U42" s="103">
        <f>'3.1 Диспансеризация'!H42</f>
        <v>0</v>
      </c>
      <c r="V42" s="103">
        <f>'3.1 Диспансеризация'!I42</f>
        <v>0</v>
      </c>
      <c r="W42" s="103">
        <f>'3.2 Профилактические осмотры'!H42</f>
        <v>0</v>
      </c>
    </row>
    <row r="43" spans="1:23" ht="25.5" x14ac:dyDescent="0.2">
      <c r="A43" s="101">
        <v>37</v>
      </c>
      <c r="B43" s="102" t="s">
        <v>30</v>
      </c>
      <c r="C43" s="103">
        <f>'1.Скорая помощь'!H43</f>
        <v>0</v>
      </c>
      <c r="D43" s="103">
        <f>'5. Круглосуточный ст.'!G43+'6.ВМП'!G43+'7. Медреабилитация в КС'!G43</f>
        <v>0</v>
      </c>
      <c r="E43" s="103">
        <f>'6.ВМП'!G43</f>
        <v>0</v>
      </c>
      <c r="F43" s="103">
        <f>'7. Медреабилитация в КС'!G43</f>
        <v>0</v>
      </c>
      <c r="G43" s="103">
        <f>'8. Дневные стационары'!G43</f>
        <v>3097</v>
      </c>
      <c r="H43" s="112"/>
      <c r="I43" s="101">
        <v>37</v>
      </c>
      <c r="J43" s="102" t="s">
        <v>30</v>
      </c>
      <c r="K43" s="103">
        <f>'2.обращения по заболеваниям'!H43</f>
        <v>110623</v>
      </c>
      <c r="L43" s="103">
        <f>'2.2 КТ'!H43</f>
        <v>0</v>
      </c>
      <c r="M43" s="103">
        <f>'2.3 МРТ'!H43</f>
        <v>0</v>
      </c>
      <c r="N43" s="103">
        <f>'2.4 УЗИ ССС'!H43</f>
        <v>8256</v>
      </c>
      <c r="O43" s="103">
        <f>'2.5 Эндоскопия'!H43</f>
        <v>1632</v>
      </c>
      <c r="P43" s="103">
        <f>'2.6 ПАИ'!H43</f>
        <v>0</v>
      </c>
      <c r="Q43" s="103">
        <f>'2.7 МГИ'!H43</f>
        <v>0</v>
      </c>
      <c r="R43" s="103">
        <f>'2.8  Тест.covid-19'!H43</f>
        <v>0</v>
      </c>
      <c r="S43" s="103">
        <f>'2.1 Мед. реабилитация амб.усл.'!H43</f>
        <v>202</v>
      </c>
      <c r="T43" s="103">
        <f>'3.Посещения с иными целями'!H43</f>
        <v>232807</v>
      </c>
      <c r="U43" s="103">
        <f>'3.1 Диспансеризация'!H43</f>
        <v>1109</v>
      </c>
      <c r="V43" s="103">
        <f>'3.1 Диспансеризация'!I43</f>
        <v>0</v>
      </c>
      <c r="W43" s="103">
        <f>'3.2 Профилактические осмотры'!H43</f>
        <v>64428</v>
      </c>
    </row>
    <row r="44" spans="1:23" x14ac:dyDescent="0.2">
      <c r="A44" s="101">
        <v>38</v>
      </c>
      <c r="B44" s="102" t="s">
        <v>31</v>
      </c>
      <c r="C44" s="103">
        <f>'1.Скорая помощь'!H44</f>
        <v>0</v>
      </c>
      <c r="D44" s="103">
        <f>'5. Круглосуточный ст.'!G44+'6.ВМП'!G44+'7. Медреабилитация в КС'!G44</f>
        <v>0</v>
      </c>
      <c r="E44" s="103">
        <f>'6.ВМП'!G44</f>
        <v>0</v>
      </c>
      <c r="F44" s="103">
        <f>'7. Медреабилитация в КС'!G44</f>
        <v>0</v>
      </c>
      <c r="G44" s="103">
        <f>'8. Дневные стационары'!G44</f>
        <v>4342</v>
      </c>
      <c r="H44" s="112"/>
      <c r="I44" s="101">
        <v>38</v>
      </c>
      <c r="J44" s="102" t="s">
        <v>31</v>
      </c>
      <c r="K44" s="103">
        <f>'2.обращения по заболеваниям'!H44</f>
        <v>186631</v>
      </c>
      <c r="L44" s="103">
        <f>'2.2 КТ'!H44</f>
        <v>1500</v>
      </c>
      <c r="M44" s="103">
        <f>'2.3 МРТ'!H44</f>
        <v>0</v>
      </c>
      <c r="N44" s="103">
        <f>'2.4 УЗИ ССС'!H44</f>
        <v>16214</v>
      </c>
      <c r="O44" s="103">
        <f>'2.5 Эндоскопия'!H44</f>
        <v>3222</v>
      </c>
      <c r="P44" s="103">
        <f>'2.6 ПАИ'!H44</f>
        <v>0</v>
      </c>
      <c r="Q44" s="103">
        <f>'2.7 МГИ'!H44</f>
        <v>0</v>
      </c>
      <c r="R44" s="103">
        <f>'2.8  Тест.covid-19'!H44</f>
        <v>34873</v>
      </c>
      <c r="S44" s="103">
        <f>'2.1 Мед. реабилитация амб.усл.'!H44</f>
        <v>321</v>
      </c>
      <c r="T44" s="103">
        <f>'3.Посещения с иными целями'!H44</f>
        <v>317964</v>
      </c>
      <c r="U44" s="103">
        <f>'3.1 Диспансеризация'!H44</f>
        <v>36148</v>
      </c>
      <c r="V44" s="103">
        <f>'3.1 Диспансеризация'!I44</f>
        <v>8463.257599999999</v>
      </c>
      <c r="W44" s="103">
        <f>'3.2 Профилактические осмотры'!H44</f>
        <v>11022</v>
      </c>
    </row>
    <row r="45" spans="1:23" x14ac:dyDescent="0.2">
      <c r="A45" s="101">
        <v>39</v>
      </c>
      <c r="B45" s="102" t="s">
        <v>32</v>
      </c>
      <c r="C45" s="103">
        <f>'1.Скорая помощь'!H45</f>
        <v>0</v>
      </c>
      <c r="D45" s="103">
        <f>'5. Круглосуточный ст.'!G45+'6.ВМП'!G45+'7. Медреабилитация в КС'!G45</f>
        <v>0</v>
      </c>
      <c r="E45" s="103">
        <f>'6.ВМП'!G45</f>
        <v>0</v>
      </c>
      <c r="F45" s="103">
        <f>'7. Медреабилитация в КС'!G45</f>
        <v>0</v>
      </c>
      <c r="G45" s="103">
        <f>'8. Дневные стационары'!G45</f>
        <v>3376</v>
      </c>
      <c r="H45" s="112"/>
      <c r="I45" s="101">
        <v>39</v>
      </c>
      <c r="J45" s="102" t="s">
        <v>32</v>
      </c>
      <c r="K45" s="103">
        <f>'2.обращения по заболеваниям'!H45</f>
        <v>149791</v>
      </c>
      <c r="L45" s="103">
        <f>'2.2 КТ'!H45</f>
        <v>0</v>
      </c>
      <c r="M45" s="103">
        <f>'2.3 МРТ'!H45</f>
        <v>0</v>
      </c>
      <c r="N45" s="103">
        <f>'2.4 УЗИ ССС'!H45</f>
        <v>5000</v>
      </c>
      <c r="O45" s="103">
        <f>'2.5 Эндоскопия'!H45</f>
        <v>2586</v>
      </c>
      <c r="P45" s="103">
        <f>'2.6 ПАИ'!H45</f>
        <v>0</v>
      </c>
      <c r="Q45" s="103">
        <f>'2.7 МГИ'!H45</f>
        <v>0</v>
      </c>
      <c r="R45" s="103">
        <f>'2.8  Тест.covid-19'!H45</f>
        <v>0</v>
      </c>
      <c r="S45" s="103">
        <f>'2.1 Мед. реабилитация амб.усл.'!H45</f>
        <v>324</v>
      </c>
      <c r="T45" s="103">
        <f>'3.Посещения с иными целями'!H45</f>
        <v>255199</v>
      </c>
      <c r="U45" s="103">
        <f>'3.1 Диспансеризация'!H45</f>
        <v>35284</v>
      </c>
      <c r="V45" s="103">
        <f>'3.1 Диспансеризация'!I45</f>
        <v>8261.4054559999986</v>
      </c>
      <c r="W45" s="103">
        <f>'3.2 Профилактические осмотры'!H45</f>
        <v>10757</v>
      </c>
    </row>
    <row r="46" spans="1:23" ht="25.5" x14ac:dyDescent="0.2">
      <c r="A46" s="101">
        <v>40</v>
      </c>
      <c r="B46" s="102" t="s">
        <v>33</v>
      </c>
      <c r="C46" s="103">
        <f>'1.Скорая помощь'!H46</f>
        <v>0</v>
      </c>
      <c r="D46" s="103">
        <f>'5. Круглосуточный ст.'!G46+'6.ВМП'!G46+'7. Медреабилитация в КС'!G46</f>
        <v>0</v>
      </c>
      <c r="E46" s="103">
        <f>'6.ВМП'!G46</f>
        <v>0</v>
      </c>
      <c r="F46" s="103">
        <f>'7. Медреабилитация в КС'!G46</f>
        <v>0</v>
      </c>
      <c r="G46" s="103">
        <f>'8. Дневные стационары'!G46</f>
        <v>0</v>
      </c>
      <c r="H46" s="112"/>
      <c r="I46" s="101">
        <v>40</v>
      </c>
      <c r="J46" s="102" t="s">
        <v>33</v>
      </c>
      <c r="K46" s="103">
        <f>'2.обращения по заболеваниям'!H46</f>
        <v>27900</v>
      </c>
      <c r="L46" s="103">
        <f>'2.2 КТ'!H46</f>
        <v>0</v>
      </c>
      <c r="M46" s="103">
        <f>'2.3 МРТ'!H46</f>
        <v>0</v>
      </c>
      <c r="N46" s="103">
        <f>'2.4 УЗИ ССС'!H46</f>
        <v>0</v>
      </c>
      <c r="O46" s="103">
        <f>'2.5 Эндоскопия'!H46</f>
        <v>0</v>
      </c>
      <c r="P46" s="103">
        <f>'2.6 ПАИ'!H46</f>
        <v>0</v>
      </c>
      <c r="Q46" s="103">
        <f>'2.7 МГИ'!H46</f>
        <v>0</v>
      </c>
      <c r="R46" s="103">
        <f>'2.8  Тест.covid-19'!H46</f>
        <v>0</v>
      </c>
      <c r="S46" s="103">
        <f>'2.1 Мед. реабилитация амб.усл.'!H46</f>
        <v>0</v>
      </c>
      <c r="T46" s="103">
        <f>'3.Посещения с иными целями'!H46</f>
        <v>867</v>
      </c>
      <c r="U46" s="103">
        <f>'3.1 Диспансеризация'!H46</f>
        <v>0</v>
      </c>
      <c r="V46" s="103">
        <f>'3.1 Диспансеризация'!I46</f>
        <v>0</v>
      </c>
      <c r="W46" s="103">
        <f>'3.2 Профилактические осмотры'!H46</f>
        <v>0</v>
      </c>
    </row>
    <row r="47" spans="1:23" ht="25.5" x14ac:dyDescent="0.2">
      <c r="A47" s="101">
        <v>41</v>
      </c>
      <c r="B47" s="102" t="s">
        <v>34</v>
      </c>
      <c r="C47" s="103">
        <f>'1.Скорая помощь'!H47</f>
        <v>0</v>
      </c>
      <c r="D47" s="103">
        <f>'5. Круглосуточный ст.'!G47+'6.ВМП'!G47+'7. Медреабилитация в КС'!G47</f>
        <v>0</v>
      </c>
      <c r="E47" s="103">
        <f>'6.ВМП'!G47</f>
        <v>0</v>
      </c>
      <c r="F47" s="103">
        <f>'7. Медреабилитация в КС'!G47</f>
        <v>0</v>
      </c>
      <c r="G47" s="103">
        <f>'8. Дневные стационары'!G47</f>
        <v>0</v>
      </c>
      <c r="H47" s="112"/>
      <c r="I47" s="101">
        <v>41</v>
      </c>
      <c r="J47" s="102" t="s">
        <v>34</v>
      </c>
      <c r="K47" s="103">
        <f>'2.обращения по заболеваниям'!H47</f>
        <v>80173</v>
      </c>
      <c r="L47" s="103">
        <f>'2.2 КТ'!H47</f>
        <v>0</v>
      </c>
      <c r="M47" s="103">
        <f>'2.3 МРТ'!H47</f>
        <v>0</v>
      </c>
      <c r="N47" s="103">
        <f>'2.4 УЗИ ССС'!H47</f>
        <v>0</v>
      </c>
      <c r="O47" s="103">
        <f>'2.5 Эндоскопия'!H47</f>
        <v>0</v>
      </c>
      <c r="P47" s="103">
        <f>'2.6 ПАИ'!H47</f>
        <v>0</v>
      </c>
      <c r="Q47" s="103">
        <f>'2.7 МГИ'!H47</f>
        <v>0</v>
      </c>
      <c r="R47" s="103">
        <f>'2.8  Тест.covid-19'!H47</f>
        <v>0</v>
      </c>
      <c r="S47" s="103">
        <f>'2.1 Мед. реабилитация амб.усл.'!H47</f>
        <v>0</v>
      </c>
      <c r="T47" s="103">
        <f>'3.Посещения с иными целями'!H47</f>
        <v>85</v>
      </c>
      <c r="U47" s="103">
        <f>'3.1 Диспансеризация'!H47</f>
        <v>0</v>
      </c>
      <c r="V47" s="103">
        <f>'3.1 Диспансеризация'!I47</f>
        <v>0</v>
      </c>
      <c r="W47" s="103">
        <f>'3.2 Профилактические осмотры'!H47</f>
        <v>0</v>
      </c>
    </row>
    <row r="48" spans="1:23" ht="25.5" x14ac:dyDescent="0.2">
      <c r="A48" s="101">
        <v>42</v>
      </c>
      <c r="B48" s="102" t="s">
        <v>35</v>
      </c>
      <c r="C48" s="103">
        <f>'1.Скорая помощь'!H48</f>
        <v>0</v>
      </c>
      <c r="D48" s="103">
        <f>'5. Круглосуточный ст.'!G48+'6.ВМП'!G48+'7. Медреабилитация в КС'!G48</f>
        <v>967</v>
      </c>
      <c r="E48" s="103">
        <f>'6.ВМП'!G48</f>
        <v>0</v>
      </c>
      <c r="F48" s="103">
        <f>'7. Медреабилитация в КС'!G48</f>
        <v>0</v>
      </c>
      <c r="G48" s="103">
        <f>'8. Дневные стационары'!G48</f>
        <v>260</v>
      </c>
      <c r="H48" s="112"/>
      <c r="I48" s="101">
        <v>42</v>
      </c>
      <c r="J48" s="102" t="s">
        <v>35</v>
      </c>
      <c r="K48" s="103">
        <f>'2.обращения по заболеваниям'!H48</f>
        <v>19381</v>
      </c>
      <c r="L48" s="103">
        <f>'2.2 КТ'!H48</f>
        <v>0</v>
      </c>
      <c r="M48" s="103">
        <f>'2.3 МРТ'!H48</f>
        <v>0</v>
      </c>
      <c r="N48" s="103">
        <f>'2.4 УЗИ ССС'!H48</f>
        <v>1032</v>
      </c>
      <c r="O48" s="103">
        <f>'2.5 Эндоскопия'!H48</f>
        <v>327</v>
      </c>
      <c r="P48" s="103">
        <f>'2.6 ПАИ'!H48</f>
        <v>0</v>
      </c>
      <c r="Q48" s="103">
        <f>'2.7 МГИ'!H48</f>
        <v>0</v>
      </c>
      <c r="R48" s="103">
        <f>'2.8  Тест.covid-19'!H48</f>
        <v>0</v>
      </c>
      <c r="S48" s="103">
        <f>'2.1 Мед. реабилитация амб.усл.'!H48</f>
        <v>41</v>
      </c>
      <c r="T48" s="103">
        <f>'3.Посещения с иными целями'!H48</f>
        <v>46696</v>
      </c>
      <c r="U48" s="103">
        <f>'3.1 Диспансеризация'!H48</f>
        <v>813</v>
      </c>
      <c r="V48" s="103">
        <f>'3.1 Диспансеризация'!I48</f>
        <v>0</v>
      </c>
      <c r="W48" s="103">
        <f>'3.2 Профилактические осмотры'!H48</f>
        <v>13330</v>
      </c>
    </row>
    <row r="49" spans="1:23" ht="25.5" x14ac:dyDescent="0.2">
      <c r="A49" s="101">
        <v>43</v>
      </c>
      <c r="B49" s="102" t="s">
        <v>36</v>
      </c>
      <c r="C49" s="103">
        <f>'1.Скорая помощь'!H49</f>
        <v>26190</v>
      </c>
      <c r="D49" s="103">
        <f>'5. Круглосуточный ст.'!G49+'6.ВМП'!G49+'7. Медреабилитация в КС'!G49</f>
        <v>8802</v>
      </c>
      <c r="E49" s="103">
        <f>'6.ВМП'!G49</f>
        <v>3</v>
      </c>
      <c r="F49" s="103">
        <f>'7. Медреабилитация в КС'!G49</f>
        <v>0</v>
      </c>
      <c r="G49" s="103">
        <f>'8. Дневные стационары'!G49</f>
        <v>1300</v>
      </c>
      <c r="H49" s="112"/>
      <c r="I49" s="101">
        <v>43</v>
      </c>
      <c r="J49" s="102" t="s">
        <v>36</v>
      </c>
      <c r="K49" s="103">
        <f>'2.обращения по заболеваниям'!H49</f>
        <v>4437</v>
      </c>
      <c r="L49" s="103">
        <f>'2.2 КТ'!H49</f>
        <v>1500</v>
      </c>
      <c r="M49" s="103">
        <f>'2.3 МРТ'!H49</f>
        <v>0</v>
      </c>
      <c r="N49" s="103">
        <f>'2.4 УЗИ ССС'!H49</f>
        <v>0</v>
      </c>
      <c r="O49" s="103">
        <f>'2.5 Эндоскопия'!H49</f>
        <v>0</v>
      </c>
      <c r="P49" s="103">
        <f>'2.6 ПАИ'!H49</f>
        <v>1334</v>
      </c>
      <c r="Q49" s="103">
        <f>'2.7 МГИ'!H49</f>
        <v>0</v>
      </c>
      <c r="R49" s="103">
        <f>'2.8  Тест.covid-19'!H49</f>
        <v>0</v>
      </c>
      <c r="S49" s="103">
        <f>'2.1 Мед. реабилитация амб.усл.'!H49</f>
        <v>0</v>
      </c>
      <c r="T49" s="103">
        <f>'3.Посещения с иными целями'!H49</f>
        <v>12673</v>
      </c>
      <c r="U49" s="103">
        <f>'3.1 Диспансеризация'!H49</f>
        <v>0</v>
      </c>
      <c r="V49" s="103">
        <f>'3.1 Диспансеризация'!I49</f>
        <v>0</v>
      </c>
      <c r="W49" s="103">
        <f>'3.2 Профилактические осмотры'!H49</f>
        <v>0</v>
      </c>
    </row>
    <row r="50" spans="1:23" x14ac:dyDescent="0.2">
      <c r="A50" s="101">
        <v>44</v>
      </c>
      <c r="B50" s="102" t="s">
        <v>61</v>
      </c>
      <c r="C50" s="103">
        <f>'1.Скорая помощь'!H50</f>
        <v>0</v>
      </c>
      <c r="D50" s="103">
        <f>'5. Круглосуточный ст.'!G50+'6.ВМП'!G50+'7. Медреабилитация в КС'!G50</f>
        <v>0</v>
      </c>
      <c r="E50" s="103">
        <f>'6.ВМП'!G50</f>
        <v>0</v>
      </c>
      <c r="F50" s="103">
        <f>'7. Медреабилитация в КС'!G50</f>
        <v>0</v>
      </c>
      <c r="G50" s="103">
        <f>'8. Дневные стационары'!G50</f>
        <v>1664</v>
      </c>
      <c r="H50" s="112"/>
      <c r="I50" s="101">
        <v>44</v>
      </c>
      <c r="J50" s="102" t="s">
        <v>61</v>
      </c>
      <c r="K50" s="103">
        <f>'2.обращения по заболеваниям'!H50</f>
        <v>73264</v>
      </c>
      <c r="L50" s="103">
        <f>'2.2 КТ'!H50</f>
        <v>4853</v>
      </c>
      <c r="M50" s="103">
        <f>'2.3 МРТ'!H50</f>
        <v>0</v>
      </c>
      <c r="N50" s="103">
        <f>'2.4 УЗИ ССС'!H50</f>
        <v>516</v>
      </c>
      <c r="O50" s="103">
        <f>'2.5 Эндоскопия'!H50</f>
        <v>1237</v>
      </c>
      <c r="P50" s="103">
        <f>'2.6 ПАИ'!H50</f>
        <v>0</v>
      </c>
      <c r="Q50" s="103">
        <f>'2.7 МГИ'!H50</f>
        <v>0</v>
      </c>
      <c r="R50" s="103">
        <f>'2.8  Тест.covid-19'!H50</f>
        <v>0</v>
      </c>
      <c r="S50" s="103">
        <f>'2.1 Мед. реабилитация амб.усл.'!H50</f>
        <v>154</v>
      </c>
      <c r="T50" s="103">
        <f>'3.Посещения с иными целями'!H50</f>
        <v>122107</v>
      </c>
      <c r="U50" s="103">
        <f>'3.1 Диспансеризация'!H50</f>
        <v>23887</v>
      </c>
      <c r="V50" s="103">
        <f>'3.1 Диспансеризация'!I50</f>
        <v>5589.672192</v>
      </c>
      <c r="W50" s="103">
        <f>'3.2 Профилактические осмотры'!H50</f>
        <v>7266</v>
      </c>
    </row>
    <row r="51" spans="1:23" x14ac:dyDescent="0.2">
      <c r="A51" s="101">
        <v>45</v>
      </c>
      <c r="B51" s="102" t="s">
        <v>62</v>
      </c>
      <c r="C51" s="103">
        <f>'1.Скорая помощь'!H51</f>
        <v>0</v>
      </c>
      <c r="D51" s="103">
        <f>'5. Круглосуточный ст.'!G51+'6.ВМП'!G51+'7. Медреабилитация в КС'!G51</f>
        <v>2695</v>
      </c>
      <c r="E51" s="103">
        <f>'6.ВМП'!G51</f>
        <v>0</v>
      </c>
      <c r="F51" s="103">
        <f>'7. Медреабилитация в КС'!G51</f>
        <v>340</v>
      </c>
      <c r="G51" s="103">
        <f>'8. Дневные стационары'!G51</f>
        <v>992</v>
      </c>
      <c r="H51" s="112"/>
      <c r="I51" s="101">
        <v>45</v>
      </c>
      <c r="J51" s="102" t="s">
        <v>62</v>
      </c>
      <c r="K51" s="103">
        <f>'2.обращения по заболеваниям'!H51</f>
        <v>38971</v>
      </c>
      <c r="L51" s="103">
        <f>'2.2 КТ'!H51</f>
        <v>0</v>
      </c>
      <c r="M51" s="103">
        <f>'2.3 МРТ'!H51</f>
        <v>0</v>
      </c>
      <c r="N51" s="103">
        <f>'2.4 УЗИ ССС'!H51</f>
        <v>1032</v>
      </c>
      <c r="O51" s="103">
        <f>'2.5 Эндоскопия'!H51</f>
        <v>225</v>
      </c>
      <c r="P51" s="103">
        <f>'2.6 ПАИ'!H51</f>
        <v>0</v>
      </c>
      <c r="Q51" s="103">
        <f>'2.7 МГИ'!H51</f>
        <v>0</v>
      </c>
      <c r="R51" s="103">
        <f>'2.8  Тест.covid-19'!H51</f>
        <v>0</v>
      </c>
      <c r="S51" s="103">
        <f>'2.1 Мед. реабилитация амб.усл.'!H51</f>
        <v>24</v>
      </c>
      <c r="T51" s="103">
        <f>'3.Посещения с иными целями'!H51</f>
        <v>18697</v>
      </c>
      <c r="U51" s="103">
        <f>'3.1 Диспансеризация'!H51</f>
        <v>2738</v>
      </c>
      <c r="V51" s="103">
        <f>'3.1 Диспансеризация'!I51</f>
        <v>640.58342399999992</v>
      </c>
      <c r="W51" s="103">
        <f>'3.2 Профилактические осмотры'!H51</f>
        <v>833</v>
      </c>
    </row>
    <row r="52" spans="1:23" ht="25.5" x14ac:dyDescent="0.2">
      <c r="A52" s="101">
        <v>46</v>
      </c>
      <c r="B52" s="102" t="s">
        <v>37</v>
      </c>
      <c r="C52" s="103">
        <f>'1.Скорая помощь'!H52</f>
        <v>0</v>
      </c>
      <c r="D52" s="103">
        <f>'5. Круглосуточный ст.'!G52+'6.ВМП'!G52+'7. Медреабилитация в КС'!G52</f>
        <v>0</v>
      </c>
      <c r="E52" s="103">
        <f>'6.ВМП'!G52</f>
        <v>0</v>
      </c>
      <c r="F52" s="103">
        <f>'7. Медреабилитация в КС'!G52</f>
        <v>0</v>
      </c>
      <c r="G52" s="103">
        <f>'8. Дневные стационары'!G52</f>
        <v>0</v>
      </c>
      <c r="H52" s="112"/>
      <c r="I52" s="101">
        <v>46</v>
      </c>
      <c r="J52" s="102" t="s">
        <v>37</v>
      </c>
      <c r="K52" s="103">
        <f>'2.обращения по заболеваниям'!H52</f>
        <v>1329</v>
      </c>
      <c r="L52" s="103">
        <f>'2.2 КТ'!H52</f>
        <v>0</v>
      </c>
      <c r="M52" s="103">
        <f>'2.3 МРТ'!H52</f>
        <v>0</v>
      </c>
      <c r="N52" s="103">
        <f>'2.4 УЗИ ССС'!H52</f>
        <v>0</v>
      </c>
      <c r="O52" s="103">
        <f>'2.5 Эндоскопия'!H52</f>
        <v>12</v>
      </c>
      <c r="P52" s="103">
        <f>'2.6 ПАИ'!H52</f>
        <v>0</v>
      </c>
      <c r="Q52" s="103">
        <f>'2.7 МГИ'!H52</f>
        <v>0</v>
      </c>
      <c r="R52" s="103">
        <f>'2.8  Тест.covid-19'!H52</f>
        <v>0</v>
      </c>
      <c r="S52" s="103">
        <f>'2.1 Мед. реабилитация амб.усл.'!H52</f>
        <v>0</v>
      </c>
      <c r="T52" s="103">
        <f>'3.Посещения с иными целями'!H52</f>
        <v>918</v>
      </c>
      <c r="U52" s="103">
        <f>'3.1 Диспансеризация'!H52</f>
        <v>0</v>
      </c>
      <c r="V52" s="103">
        <f>'3.1 Диспансеризация'!I52</f>
        <v>0</v>
      </c>
      <c r="W52" s="103">
        <f>'3.2 Профилактические осмотры'!H52</f>
        <v>0</v>
      </c>
    </row>
    <row r="53" spans="1:23" x14ac:dyDescent="0.2">
      <c r="A53" s="101">
        <v>47</v>
      </c>
      <c r="B53" s="102" t="s">
        <v>38</v>
      </c>
      <c r="C53" s="103">
        <f>'1.Скорая помощь'!H53</f>
        <v>0</v>
      </c>
      <c r="D53" s="103">
        <f>'5. Круглосуточный ст.'!G53+'6.ВМП'!G53+'7. Медреабилитация в КС'!G53</f>
        <v>0</v>
      </c>
      <c r="E53" s="103">
        <f>'6.ВМП'!G53</f>
        <v>0</v>
      </c>
      <c r="F53" s="103">
        <f>'7. Медреабилитация в КС'!G53</f>
        <v>0</v>
      </c>
      <c r="G53" s="103">
        <f>'8. Дневные стационары'!G53</f>
        <v>79</v>
      </c>
      <c r="H53" s="112"/>
      <c r="I53" s="101">
        <v>47</v>
      </c>
      <c r="J53" s="102" t="s">
        <v>38</v>
      </c>
      <c r="K53" s="103">
        <f>'2.обращения по заболеваниям'!H53</f>
        <v>3965</v>
      </c>
      <c r="L53" s="103">
        <f>'2.2 КТ'!H53</f>
        <v>0</v>
      </c>
      <c r="M53" s="103">
        <f>'2.3 МРТ'!H53</f>
        <v>0</v>
      </c>
      <c r="N53" s="103">
        <f>'2.4 УЗИ ССС'!H53</f>
        <v>12</v>
      </c>
      <c r="O53" s="103">
        <f>'2.5 Эндоскопия'!H53</f>
        <v>165.60000000000002</v>
      </c>
      <c r="P53" s="103">
        <f>'2.6 ПАИ'!H53</f>
        <v>0</v>
      </c>
      <c r="Q53" s="103">
        <f>'2.7 МГИ'!H53</f>
        <v>0</v>
      </c>
      <c r="R53" s="103">
        <f>'2.8  Тест.covid-19'!H53</f>
        <v>0</v>
      </c>
      <c r="S53" s="103">
        <f>'2.1 Мед. реабилитация амб.усл.'!H53</f>
        <v>0</v>
      </c>
      <c r="T53" s="103">
        <f>'3.Посещения с иными целями'!H53</f>
        <v>2791</v>
      </c>
      <c r="U53" s="103">
        <f>'3.1 Диспансеризация'!H53</f>
        <v>0</v>
      </c>
      <c r="V53" s="103">
        <f>'3.1 Диспансеризация'!I53</f>
        <v>0</v>
      </c>
      <c r="W53" s="103">
        <f>'3.2 Профилактические осмотры'!H53</f>
        <v>0</v>
      </c>
    </row>
    <row r="54" spans="1:23" x14ac:dyDescent="0.2">
      <c r="A54" s="101">
        <v>48</v>
      </c>
      <c r="B54" s="102" t="s">
        <v>63</v>
      </c>
      <c r="C54" s="103">
        <f>'1.Скорая помощь'!H54</f>
        <v>0</v>
      </c>
      <c r="D54" s="103">
        <f>'5. Круглосуточный ст.'!G54+'6.ВМП'!G54+'7. Медреабилитация в КС'!G54</f>
        <v>0</v>
      </c>
      <c r="E54" s="103">
        <f>'6.ВМП'!G54</f>
        <v>0</v>
      </c>
      <c r="F54" s="103">
        <f>'7. Медреабилитация в КС'!G54</f>
        <v>0</v>
      </c>
      <c r="G54" s="103">
        <f>'8. Дневные стационары'!G54</f>
        <v>300</v>
      </c>
      <c r="H54" s="112"/>
      <c r="I54" s="101">
        <v>48</v>
      </c>
      <c r="J54" s="102" t="s">
        <v>63</v>
      </c>
      <c r="K54" s="103">
        <f>'2.обращения по заболеваниям'!H54</f>
        <v>0</v>
      </c>
      <c r="L54" s="103">
        <f>'2.2 КТ'!H54</f>
        <v>0</v>
      </c>
      <c r="M54" s="103">
        <f>'2.3 МРТ'!H54</f>
        <v>0</v>
      </c>
      <c r="N54" s="103">
        <f>'2.4 УЗИ ССС'!H54</f>
        <v>0</v>
      </c>
      <c r="O54" s="103">
        <f>'2.5 Эндоскопия'!H54</f>
        <v>0</v>
      </c>
      <c r="P54" s="103">
        <f>'2.6 ПАИ'!H54</f>
        <v>0</v>
      </c>
      <c r="Q54" s="103">
        <f>'2.7 МГИ'!H54</f>
        <v>0</v>
      </c>
      <c r="R54" s="103">
        <f>'2.8  Тест.covid-19'!H54</f>
        <v>0</v>
      </c>
      <c r="S54" s="103">
        <f>'2.1 Мед. реабилитация амб.усл.'!H54</f>
        <v>0</v>
      </c>
      <c r="T54" s="103">
        <f>'3.Посещения с иными целями'!H54</f>
        <v>150</v>
      </c>
      <c r="U54" s="103">
        <f>'3.1 Диспансеризация'!H54</f>
        <v>0</v>
      </c>
      <c r="V54" s="103">
        <f>'3.1 Диспансеризация'!I54</f>
        <v>0</v>
      </c>
      <c r="W54" s="103">
        <f>'3.2 Профилактические осмотры'!H54</f>
        <v>0</v>
      </c>
    </row>
    <row r="55" spans="1:23" x14ac:dyDescent="0.2">
      <c r="A55" s="101">
        <v>49</v>
      </c>
      <c r="B55" s="102" t="s">
        <v>39</v>
      </c>
      <c r="C55" s="103">
        <f>'1.Скорая помощь'!H55</f>
        <v>0</v>
      </c>
      <c r="D55" s="103">
        <f>'5. Круглосуточный ст.'!G55+'6.ВМП'!G55+'7. Медреабилитация в КС'!G55</f>
        <v>0</v>
      </c>
      <c r="E55" s="103">
        <f>'6.ВМП'!G55</f>
        <v>0</v>
      </c>
      <c r="F55" s="103">
        <f>'7. Медреабилитация в КС'!G55</f>
        <v>0</v>
      </c>
      <c r="G55" s="103">
        <f>'8. Дневные стационары'!G55</f>
        <v>200</v>
      </c>
      <c r="H55" s="112"/>
      <c r="I55" s="101">
        <v>49</v>
      </c>
      <c r="J55" s="102" t="s">
        <v>39</v>
      </c>
      <c r="K55" s="103">
        <f>'2.обращения по заболеваниям'!H55</f>
        <v>0</v>
      </c>
      <c r="L55" s="103">
        <f>'2.2 КТ'!H55</f>
        <v>800</v>
      </c>
      <c r="M55" s="103">
        <f>'2.3 МРТ'!H55</f>
        <v>0</v>
      </c>
      <c r="N55" s="103">
        <f>'2.4 УЗИ ССС'!H55</f>
        <v>0</v>
      </c>
      <c r="O55" s="103">
        <f>'2.5 Эндоскопия'!H55</f>
        <v>0</v>
      </c>
      <c r="P55" s="103">
        <f>'2.6 ПАИ'!H55</f>
        <v>0</v>
      </c>
      <c r="Q55" s="103">
        <f>'2.7 МГИ'!H55</f>
        <v>0</v>
      </c>
      <c r="R55" s="103">
        <f>'2.8  Тест.covid-19'!H55</f>
        <v>0</v>
      </c>
      <c r="S55" s="103">
        <f>'2.1 Мед. реабилитация амб.усл.'!H55</f>
        <v>0</v>
      </c>
      <c r="T55" s="103">
        <f>'3.Посещения с иными целями'!H55</f>
        <v>0</v>
      </c>
      <c r="U55" s="103">
        <f>'3.1 Диспансеризация'!H55</f>
        <v>0</v>
      </c>
      <c r="V55" s="103">
        <f>'3.1 Диспансеризация'!I55</f>
        <v>0</v>
      </c>
      <c r="W55" s="103">
        <f>'3.2 Профилактические осмотры'!H55</f>
        <v>0</v>
      </c>
    </row>
    <row r="56" spans="1:23" x14ac:dyDescent="0.2">
      <c r="A56" s="101">
        <v>50</v>
      </c>
      <c r="B56" s="102" t="s">
        <v>40</v>
      </c>
      <c r="C56" s="103">
        <f>'1.Скорая помощь'!H56</f>
        <v>0</v>
      </c>
      <c r="D56" s="103">
        <f>'5. Круглосуточный ст.'!G56+'6.ВМП'!G56+'7. Медреабилитация в КС'!G56</f>
        <v>0</v>
      </c>
      <c r="E56" s="103">
        <f>'6.ВМП'!G56</f>
        <v>0</v>
      </c>
      <c r="F56" s="103">
        <f>'7. Медреабилитация в КС'!G56</f>
        <v>0</v>
      </c>
      <c r="G56" s="103">
        <f>'8. Дневные стационары'!G56</f>
        <v>360</v>
      </c>
      <c r="H56" s="112"/>
      <c r="I56" s="101">
        <v>50</v>
      </c>
      <c r="J56" s="102" t="s">
        <v>40</v>
      </c>
      <c r="K56" s="103">
        <f>'2.обращения по заболеваниям'!H56</f>
        <v>0</v>
      </c>
      <c r="L56" s="103">
        <f>'2.2 КТ'!H56</f>
        <v>0</v>
      </c>
      <c r="M56" s="103">
        <f>'2.3 МРТ'!H56</f>
        <v>0</v>
      </c>
      <c r="N56" s="103">
        <f>'2.4 УЗИ ССС'!H56</f>
        <v>0</v>
      </c>
      <c r="O56" s="103">
        <f>'2.5 Эндоскопия'!H56</f>
        <v>0</v>
      </c>
      <c r="P56" s="103">
        <f>'2.6 ПАИ'!H56</f>
        <v>0</v>
      </c>
      <c r="Q56" s="103">
        <f>'2.7 МГИ'!H56</f>
        <v>0</v>
      </c>
      <c r="R56" s="103">
        <f>'2.8  Тест.covid-19'!H56</f>
        <v>0</v>
      </c>
      <c r="S56" s="103">
        <f>'2.1 Мед. реабилитация амб.усл.'!H56</f>
        <v>0</v>
      </c>
      <c r="T56" s="103">
        <f>'3.Посещения с иными целями'!H56</f>
        <v>0</v>
      </c>
      <c r="U56" s="103">
        <f>'3.1 Диспансеризация'!H56</f>
        <v>0</v>
      </c>
      <c r="V56" s="103">
        <f>'3.1 Диспансеризация'!I56</f>
        <v>0</v>
      </c>
      <c r="W56" s="103">
        <f>'3.2 Профилактические осмотры'!H56</f>
        <v>0</v>
      </c>
    </row>
    <row r="57" spans="1:23" x14ac:dyDescent="0.2">
      <c r="A57" s="101">
        <v>51</v>
      </c>
      <c r="B57" s="102" t="s">
        <v>41</v>
      </c>
      <c r="C57" s="103">
        <f>'1.Скорая помощь'!H57</f>
        <v>0</v>
      </c>
      <c r="D57" s="103">
        <f>'5. Круглосуточный ст.'!G57+'6.ВМП'!G57+'7. Медреабилитация в КС'!G57</f>
        <v>0</v>
      </c>
      <c r="E57" s="103">
        <f>'6.ВМП'!G57</f>
        <v>0</v>
      </c>
      <c r="F57" s="103">
        <f>'7. Медреабилитация в КС'!G57</f>
        <v>0</v>
      </c>
      <c r="G57" s="103">
        <f>'8. Дневные стационары'!G57</f>
        <v>1135</v>
      </c>
      <c r="H57" s="112"/>
      <c r="I57" s="101">
        <v>51</v>
      </c>
      <c r="J57" s="102" t="s">
        <v>41</v>
      </c>
      <c r="K57" s="103">
        <f>'2.обращения по заболеваниям'!H57</f>
        <v>0</v>
      </c>
      <c r="L57" s="103">
        <f>'2.2 КТ'!H57</f>
        <v>0</v>
      </c>
      <c r="M57" s="103">
        <f>'2.3 МРТ'!H57</f>
        <v>0</v>
      </c>
      <c r="N57" s="103">
        <f>'2.4 УЗИ ССС'!H57</f>
        <v>0</v>
      </c>
      <c r="O57" s="103">
        <f>'2.5 Эндоскопия'!H57</f>
        <v>0</v>
      </c>
      <c r="P57" s="103">
        <f>'2.6 ПАИ'!H57</f>
        <v>0</v>
      </c>
      <c r="Q57" s="103">
        <f>'2.7 МГИ'!H57</f>
        <v>0</v>
      </c>
      <c r="R57" s="103">
        <f>'2.8  Тест.covid-19'!H57</f>
        <v>0</v>
      </c>
      <c r="S57" s="103">
        <f>'2.1 Мед. реабилитация амб.усл.'!H57</f>
        <v>0</v>
      </c>
      <c r="T57" s="103">
        <f>'3.Посещения с иными целями'!H57</f>
        <v>0</v>
      </c>
      <c r="U57" s="103">
        <f>'3.1 Диспансеризация'!H57</f>
        <v>0</v>
      </c>
      <c r="V57" s="103">
        <f>'3.1 Диспансеризация'!I57</f>
        <v>0</v>
      </c>
      <c r="W57" s="103">
        <f>'3.2 Профилактические осмотры'!H57</f>
        <v>0</v>
      </c>
    </row>
    <row r="58" spans="1:23" x14ac:dyDescent="0.2">
      <c r="A58" s="101">
        <v>52</v>
      </c>
      <c r="B58" s="102" t="s">
        <v>42</v>
      </c>
      <c r="C58" s="103">
        <f>'1.Скорая помощь'!H58</f>
        <v>0</v>
      </c>
      <c r="D58" s="103">
        <f>'5. Круглосуточный ст.'!G58+'6.ВМП'!G58+'7. Медреабилитация в КС'!G58</f>
        <v>0</v>
      </c>
      <c r="E58" s="103">
        <f>'6.ВМП'!G58</f>
        <v>0</v>
      </c>
      <c r="F58" s="103">
        <f>'7. Медреабилитация в КС'!G58</f>
        <v>0</v>
      </c>
      <c r="G58" s="103">
        <f>'8. Дневные стационары'!G58</f>
        <v>0</v>
      </c>
      <c r="H58" s="112"/>
      <c r="I58" s="101">
        <v>52</v>
      </c>
      <c r="J58" s="102" t="s">
        <v>42</v>
      </c>
      <c r="K58" s="103">
        <f>'2.обращения по заболеваниям'!H58</f>
        <v>5546</v>
      </c>
      <c r="L58" s="103">
        <f>'2.2 КТ'!H58</f>
        <v>0</v>
      </c>
      <c r="M58" s="103">
        <f>'2.3 МРТ'!H58</f>
        <v>0</v>
      </c>
      <c r="N58" s="103">
        <f>'2.4 УЗИ ССС'!H58</f>
        <v>0</v>
      </c>
      <c r="O58" s="103">
        <f>'2.5 Эндоскопия'!H58</f>
        <v>0</v>
      </c>
      <c r="P58" s="103">
        <f>'2.6 ПАИ'!H58</f>
        <v>0</v>
      </c>
      <c r="Q58" s="103">
        <f>'2.7 МГИ'!H58</f>
        <v>0</v>
      </c>
      <c r="R58" s="103">
        <f>'2.8  Тест.covid-19'!H58</f>
        <v>0</v>
      </c>
      <c r="S58" s="103">
        <f>'2.1 Мед. реабилитация амб.усл.'!H58</f>
        <v>0</v>
      </c>
      <c r="T58" s="103">
        <f>'3.Посещения с иными целями'!H58</f>
        <v>956</v>
      </c>
      <c r="U58" s="103">
        <f>'3.1 Диспансеризация'!H58</f>
        <v>0</v>
      </c>
      <c r="V58" s="103">
        <f>'3.1 Диспансеризация'!I58</f>
        <v>0</v>
      </c>
      <c r="W58" s="103">
        <f>'3.2 Профилактические осмотры'!H58</f>
        <v>0</v>
      </c>
    </row>
    <row r="59" spans="1:23" x14ac:dyDescent="0.2">
      <c r="A59" s="101">
        <v>53</v>
      </c>
      <c r="B59" s="104" t="s">
        <v>53</v>
      </c>
      <c r="C59" s="103">
        <f>'1.Скорая помощь'!H59</f>
        <v>0</v>
      </c>
      <c r="D59" s="103">
        <f>'5. Круглосуточный ст.'!G59+'6.ВМП'!G59+'7. Медреабилитация в КС'!G59</f>
        <v>0</v>
      </c>
      <c r="E59" s="103">
        <f>'6.ВМП'!G59</f>
        <v>0</v>
      </c>
      <c r="F59" s="103">
        <f>'7. Медреабилитация в КС'!G59</f>
        <v>0</v>
      </c>
      <c r="G59" s="103">
        <f>'8. Дневные стационары'!G59</f>
        <v>0</v>
      </c>
      <c r="H59" s="112"/>
      <c r="I59" s="101">
        <v>53</v>
      </c>
      <c r="J59" s="104" t="s">
        <v>53</v>
      </c>
      <c r="K59" s="103">
        <f>'2.обращения по заболеваниям'!H59</f>
        <v>0</v>
      </c>
      <c r="L59" s="103">
        <f>'2.2 КТ'!H59</f>
        <v>48</v>
      </c>
      <c r="M59" s="103">
        <f>'2.3 МРТ'!H59</f>
        <v>0</v>
      </c>
      <c r="N59" s="103">
        <f>'2.4 УЗИ ССС'!H59</f>
        <v>0</v>
      </c>
      <c r="O59" s="103">
        <f>'2.5 Эндоскопия'!H59</f>
        <v>0</v>
      </c>
      <c r="P59" s="103">
        <f>'2.6 ПАИ'!H59</f>
        <v>0</v>
      </c>
      <c r="Q59" s="103">
        <f>'2.7 МГИ'!H59</f>
        <v>0</v>
      </c>
      <c r="R59" s="103">
        <f>'2.8  Тест.covid-19'!H59</f>
        <v>0</v>
      </c>
      <c r="S59" s="103">
        <f>'2.1 Мед. реабилитация амб.усл.'!H59</f>
        <v>0</v>
      </c>
      <c r="T59" s="103">
        <f>'3.Посещения с иными целями'!H59</f>
        <v>0</v>
      </c>
      <c r="U59" s="103">
        <f>'3.1 Диспансеризация'!H59</f>
        <v>0</v>
      </c>
      <c r="V59" s="103">
        <f>'3.1 Диспансеризация'!I59</f>
        <v>0</v>
      </c>
      <c r="W59" s="103">
        <f>'3.2 Профилактические осмотры'!H59</f>
        <v>0</v>
      </c>
    </row>
    <row r="60" spans="1:23" x14ac:dyDescent="0.2">
      <c r="A60" s="101">
        <v>54</v>
      </c>
      <c r="B60" s="104" t="s">
        <v>132</v>
      </c>
      <c r="C60" s="103">
        <f>'1.Скорая помощь'!H60</f>
        <v>0</v>
      </c>
      <c r="D60" s="103">
        <f>'5. Круглосуточный ст.'!G60+'6.ВМП'!G60+'7. Медреабилитация в КС'!G60</f>
        <v>758</v>
      </c>
      <c r="E60" s="103">
        <f>'6.ВМП'!G60</f>
        <v>0</v>
      </c>
      <c r="F60" s="103">
        <f>'7. Медреабилитация в КС'!G60</f>
        <v>758</v>
      </c>
      <c r="G60" s="103">
        <f>'8. Дневные стационары'!G60</f>
        <v>0</v>
      </c>
      <c r="H60" s="112"/>
      <c r="I60" s="101">
        <v>54</v>
      </c>
      <c r="J60" s="104" t="s">
        <v>132</v>
      </c>
      <c r="K60" s="103">
        <f>'2.обращения по заболеваниям'!H60</f>
        <v>0</v>
      </c>
      <c r="L60" s="103">
        <f>'2.2 КТ'!H60</f>
        <v>0</v>
      </c>
      <c r="M60" s="103">
        <f>'2.3 МРТ'!H60</f>
        <v>0</v>
      </c>
      <c r="N60" s="103">
        <f>'2.4 УЗИ ССС'!H60</f>
        <v>0</v>
      </c>
      <c r="O60" s="103">
        <f>'2.5 Эндоскопия'!H60</f>
        <v>0</v>
      </c>
      <c r="P60" s="103">
        <f>'2.6 ПАИ'!H60</f>
        <v>0</v>
      </c>
      <c r="Q60" s="103">
        <f>'2.7 МГИ'!H60</f>
        <v>0</v>
      </c>
      <c r="R60" s="103">
        <f>'2.8  Тест.covid-19'!H60</f>
        <v>0</v>
      </c>
      <c r="S60" s="103">
        <f>'2.1 Мед. реабилитация амб.усл.'!H60</f>
        <v>0</v>
      </c>
      <c r="T60" s="103">
        <f>'3.Посещения с иными целями'!H60</f>
        <v>0</v>
      </c>
      <c r="U60" s="103">
        <f>'3.1 Диспансеризация'!H60</f>
        <v>0</v>
      </c>
      <c r="V60" s="103">
        <f>'3.1 Диспансеризация'!I60</f>
        <v>0</v>
      </c>
      <c r="W60" s="103">
        <f>'3.2 Профилактические осмотры'!H60</f>
        <v>0</v>
      </c>
    </row>
    <row r="61" spans="1:23" x14ac:dyDescent="0.2">
      <c r="A61" s="101">
        <v>55</v>
      </c>
      <c r="B61" s="105" t="s">
        <v>43</v>
      </c>
      <c r="C61" s="103">
        <f>'1.Скорая помощь'!H61</f>
        <v>0</v>
      </c>
      <c r="D61" s="103">
        <f>'5. Круглосуточный ст.'!G61+'6.ВМП'!G61+'7. Медреабилитация в КС'!G61</f>
        <v>0</v>
      </c>
      <c r="E61" s="103">
        <f>'6.ВМП'!G61</f>
        <v>0</v>
      </c>
      <c r="F61" s="103">
        <f>'7. Медреабилитация в КС'!G61</f>
        <v>0</v>
      </c>
      <c r="G61" s="103">
        <f>'8. Дневные стационары'!G61</f>
        <v>120</v>
      </c>
      <c r="H61" s="112"/>
      <c r="I61" s="101">
        <v>55</v>
      </c>
      <c r="J61" s="105" t="s">
        <v>43</v>
      </c>
      <c r="K61" s="103">
        <f>'2.обращения по заболеваниям'!H61</f>
        <v>0</v>
      </c>
      <c r="L61" s="103">
        <f>'2.2 КТ'!H61</f>
        <v>0</v>
      </c>
      <c r="M61" s="103">
        <f>'2.3 МРТ'!H61</f>
        <v>0</v>
      </c>
      <c r="N61" s="103">
        <f>'2.4 УЗИ ССС'!H61</f>
        <v>0</v>
      </c>
      <c r="O61" s="103">
        <f>'2.5 Эндоскопия'!H61</f>
        <v>0</v>
      </c>
      <c r="P61" s="103">
        <f>'2.6 ПАИ'!H61</f>
        <v>0</v>
      </c>
      <c r="Q61" s="103">
        <f>'2.7 МГИ'!H61</f>
        <v>0</v>
      </c>
      <c r="R61" s="103">
        <f>'2.8  Тест.covid-19'!H61</f>
        <v>0</v>
      </c>
      <c r="S61" s="103">
        <f>'2.1 Мед. реабилитация амб.усл.'!H61</f>
        <v>0</v>
      </c>
      <c r="T61" s="103">
        <f>'3.Посещения с иными целями'!H61</f>
        <v>0</v>
      </c>
      <c r="U61" s="103">
        <f>'3.1 Диспансеризация'!H61</f>
        <v>0</v>
      </c>
      <c r="V61" s="103">
        <f>'3.1 Диспансеризация'!I61</f>
        <v>0</v>
      </c>
      <c r="W61" s="103">
        <f>'3.2 Профилактические осмотры'!H61</f>
        <v>0</v>
      </c>
    </row>
    <row r="62" spans="1:23" x14ac:dyDescent="0.2">
      <c r="A62" s="101">
        <v>56</v>
      </c>
      <c r="B62" s="105" t="s">
        <v>44</v>
      </c>
      <c r="C62" s="103">
        <f>'1.Скорая помощь'!H62</f>
        <v>0</v>
      </c>
      <c r="D62" s="103">
        <f>'5. Круглосуточный ст.'!G62+'6.ВМП'!G62+'7. Медреабилитация в КС'!G62</f>
        <v>0</v>
      </c>
      <c r="E62" s="103">
        <f>'6.ВМП'!G62</f>
        <v>0</v>
      </c>
      <c r="F62" s="103">
        <f>'7. Медреабилитация в КС'!G62</f>
        <v>0</v>
      </c>
      <c r="G62" s="103">
        <f>'8. Дневные стационары'!G62</f>
        <v>73</v>
      </c>
      <c r="H62" s="112"/>
      <c r="I62" s="101">
        <v>56</v>
      </c>
      <c r="J62" s="105" t="s">
        <v>44</v>
      </c>
      <c r="K62" s="103">
        <f>'2.обращения по заболеваниям'!H62</f>
        <v>600</v>
      </c>
      <c r="L62" s="103">
        <f>'2.2 КТ'!H62</f>
        <v>0</v>
      </c>
      <c r="M62" s="103">
        <f>'2.3 МРТ'!H62</f>
        <v>0</v>
      </c>
      <c r="N62" s="103">
        <f>'2.4 УЗИ ССС'!H62</f>
        <v>0</v>
      </c>
      <c r="O62" s="103">
        <f>'2.5 Эндоскопия'!H62</f>
        <v>0</v>
      </c>
      <c r="P62" s="103">
        <f>'2.6 ПАИ'!H62</f>
        <v>0</v>
      </c>
      <c r="Q62" s="103">
        <f>'2.7 МГИ'!H62</f>
        <v>0</v>
      </c>
      <c r="R62" s="103">
        <f>'2.8  Тест.covid-19'!H62</f>
        <v>0</v>
      </c>
      <c r="S62" s="103">
        <f>'2.1 Мед. реабилитация амб.усл.'!H62</f>
        <v>0</v>
      </c>
      <c r="T62" s="103">
        <f>'3.Посещения с иными целями'!H62</f>
        <v>0</v>
      </c>
      <c r="U62" s="103">
        <f>'3.1 Диспансеризация'!H62</f>
        <v>0</v>
      </c>
      <c r="V62" s="103">
        <f>'3.1 Диспансеризация'!I62</f>
        <v>0</v>
      </c>
      <c r="W62" s="103">
        <f>'3.2 Профилактические осмотры'!H62</f>
        <v>0</v>
      </c>
    </row>
    <row r="63" spans="1:23" x14ac:dyDescent="0.2">
      <c r="A63" s="101">
        <v>57</v>
      </c>
      <c r="B63" s="105" t="s">
        <v>45</v>
      </c>
      <c r="C63" s="103">
        <f>'1.Скорая помощь'!H63</f>
        <v>0</v>
      </c>
      <c r="D63" s="103">
        <f>'5. Круглосуточный ст.'!G63+'6.ВМП'!G63+'7. Медреабилитация в КС'!G63</f>
        <v>0</v>
      </c>
      <c r="E63" s="103">
        <f>'6.ВМП'!G63</f>
        <v>0</v>
      </c>
      <c r="F63" s="103">
        <f>'7. Медреабилитация в КС'!G63</f>
        <v>0</v>
      </c>
      <c r="G63" s="103">
        <f>'8. Дневные стационары'!G63</f>
        <v>0</v>
      </c>
      <c r="H63" s="112"/>
      <c r="I63" s="101">
        <v>57</v>
      </c>
      <c r="J63" s="105" t="s">
        <v>45</v>
      </c>
      <c r="K63" s="103">
        <f>'2.обращения по заболеваниям'!H63</f>
        <v>0</v>
      </c>
      <c r="L63" s="103">
        <f>'2.2 КТ'!H63</f>
        <v>48</v>
      </c>
      <c r="M63" s="103">
        <f>'2.3 МРТ'!H63</f>
        <v>0</v>
      </c>
      <c r="N63" s="103">
        <f>'2.4 УЗИ ССС'!H63</f>
        <v>0</v>
      </c>
      <c r="O63" s="103">
        <f>'2.5 Эндоскопия'!H63</f>
        <v>0</v>
      </c>
      <c r="P63" s="103">
        <f>'2.6 ПАИ'!H63</f>
        <v>0</v>
      </c>
      <c r="Q63" s="103">
        <f>'2.7 МГИ'!H63</f>
        <v>0</v>
      </c>
      <c r="R63" s="103">
        <f>'2.8  Тест.covid-19'!H63</f>
        <v>0</v>
      </c>
      <c r="S63" s="103">
        <f>'2.1 Мед. реабилитация амб.усл.'!H63</f>
        <v>0</v>
      </c>
      <c r="T63" s="103">
        <f>'3.Посещения с иными целями'!H63</f>
        <v>0</v>
      </c>
      <c r="U63" s="103">
        <f>'3.1 Диспансеризация'!H63</f>
        <v>0</v>
      </c>
      <c r="V63" s="103">
        <f>'3.1 Диспансеризация'!I63</f>
        <v>0</v>
      </c>
      <c r="W63" s="103">
        <f>'3.2 Профилактические осмотры'!H63</f>
        <v>0</v>
      </c>
    </row>
    <row r="64" spans="1:23" x14ac:dyDescent="0.2">
      <c r="A64" s="101">
        <v>58</v>
      </c>
      <c r="B64" s="105" t="s">
        <v>46</v>
      </c>
      <c r="C64" s="103">
        <f>'1.Скорая помощь'!H64</f>
        <v>0</v>
      </c>
      <c r="D64" s="103">
        <f>'5. Круглосуточный ст.'!G64+'6.ВМП'!G64+'7. Медреабилитация в КС'!G64</f>
        <v>12</v>
      </c>
      <c r="E64" s="103">
        <f>'6.ВМП'!G64</f>
        <v>0</v>
      </c>
      <c r="F64" s="103">
        <f>'7. Медреабилитация в КС'!G64</f>
        <v>0</v>
      </c>
      <c r="G64" s="103">
        <f>'8. Дневные стационары'!G64</f>
        <v>0</v>
      </c>
      <c r="H64" s="112"/>
      <c r="I64" s="101">
        <v>58</v>
      </c>
      <c r="J64" s="105" t="s">
        <v>46</v>
      </c>
      <c r="K64" s="103">
        <f>'2.обращения по заболеваниям'!H64</f>
        <v>0</v>
      </c>
      <c r="L64" s="103">
        <f>'2.2 КТ'!H64</f>
        <v>0</v>
      </c>
      <c r="M64" s="103">
        <f>'2.3 МРТ'!H64</f>
        <v>0</v>
      </c>
      <c r="N64" s="103">
        <f>'2.4 УЗИ ССС'!H64</f>
        <v>0</v>
      </c>
      <c r="O64" s="103">
        <f>'2.5 Эндоскопия'!H64</f>
        <v>0</v>
      </c>
      <c r="P64" s="103">
        <f>'2.6 ПАИ'!H64</f>
        <v>0</v>
      </c>
      <c r="Q64" s="103">
        <f>'2.7 МГИ'!H64</f>
        <v>0</v>
      </c>
      <c r="R64" s="103">
        <f>'2.8  Тест.covid-19'!H64</f>
        <v>0</v>
      </c>
      <c r="S64" s="103">
        <f>'2.1 Мед. реабилитация амб.усл.'!H64</f>
        <v>0</v>
      </c>
      <c r="T64" s="103">
        <f>'3.Посещения с иными целями'!H64</f>
        <v>0</v>
      </c>
      <c r="U64" s="103">
        <f>'3.1 Диспансеризация'!H64</f>
        <v>0</v>
      </c>
      <c r="V64" s="103">
        <f>'3.1 Диспансеризация'!I64</f>
        <v>0</v>
      </c>
      <c r="W64" s="103">
        <f>'3.2 Профилактические осмотры'!H64</f>
        <v>0</v>
      </c>
    </row>
    <row r="65" spans="1:23" x14ac:dyDescent="0.2">
      <c r="A65" s="101">
        <v>59</v>
      </c>
      <c r="B65" s="105" t="s">
        <v>48</v>
      </c>
      <c r="C65" s="103">
        <f>'1.Скорая помощь'!H65</f>
        <v>0</v>
      </c>
      <c r="D65" s="103">
        <f>'5. Круглосуточный ст.'!G65+'6.ВМП'!G65+'7. Медреабилитация в КС'!G65</f>
        <v>0</v>
      </c>
      <c r="E65" s="103">
        <f>'6.ВМП'!G65</f>
        <v>0</v>
      </c>
      <c r="F65" s="103">
        <f>'7. Медреабилитация в КС'!G65</f>
        <v>0</v>
      </c>
      <c r="G65" s="103">
        <f>'8. Дневные стационары'!G65</f>
        <v>48</v>
      </c>
      <c r="H65" s="112"/>
      <c r="I65" s="101">
        <v>59</v>
      </c>
      <c r="J65" s="105" t="s">
        <v>48</v>
      </c>
      <c r="K65" s="103">
        <f>'2.обращения по заболеваниям'!H65</f>
        <v>65</v>
      </c>
      <c r="L65" s="103">
        <f>'2.2 КТ'!H65</f>
        <v>0</v>
      </c>
      <c r="M65" s="103">
        <f>'2.3 МРТ'!H65</f>
        <v>0</v>
      </c>
      <c r="N65" s="103">
        <f>'2.4 УЗИ ССС'!H65</f>
        <v>0</v>
      </c>
      <c r="O65" s="103">
        <f>'2.5 Эндоскопия'!H65</f>
        <v>0</v>
      </c>
      <c r="P65" s="103">
        <f>'2.6 ПАИ'!H65</f>
        <v>0</v>
      </c>
      <c r="Q65" s="103">
        <f>'2.7 МГИ'!H65</f>
        <v>0</v>
      </c>
      <c r="R65" s="103">
        <f>'2.8  Тест.covid-19'!H65</f>
        <v>0</v>
      </c>
      <c r="S65" s="103">
        <f>'2.1 Мед. реабилитация амб.усл.'!H65</f>
        <v>0</v>
      </c>
      <c r="T65" s="103">
        <f>'3.Посещения с иными целями'!H65</f>
        <v>80</v>
      </c>
      <c r="U65" s="103">
        <f>'3.1 Диспансеризация'!H65</f>
        <v>0</v>
      </c>
      <c r="V65" s="103">
        <f>'3.1 Диспансеризация'!I65</f>
        <v>0</v>
      </c>
      <c r="W65" s="103">
        <f>'3.2 Профилактические осмотры'!H65</f>
        <v>0</v>
      </c>
    </row>
    <row r="66" spans="1:23" x14ac:dyDescent="0.2">
      <c r="A66" s="101">
        <v>60</v>
      </c>
      <c r="B66" s="105" t="s">
        <v>49</v>
      </c>
      <c r="C66" s="103">
        <f>'1.Скорая помощь'!H66</f>
        <v>0</v>
      </c>
      <c r="D66" s="103">
        <f>'5. Круглосуточный ст.'!G66+'6.ВМП'!G66+'7. Медреабилитация в КС'!G66</f>
        <v>0</v>
      </c>
      <c r="E66" s="103">
        <f>'6.ВМП'!G66</f>
        <v>0</v>
      </c>
      <c r="F66" s="103">
        <f>'7. Медреабилитация в КС'!G66</f>
        <v>0</v>
      </c>
      <c r="G66" s="103">
        <f>'8. Дневные стационары'!G66</f>
        <v>300</v>
      </c>
      <c r="H66" s="112"/>
      <c r="I66" s="101">
        <v>60</v>
      </c>
      <c r="J66" s="105" t="s">
        <v>49</v>
      </c>
      <c r="K66" s="103">
        <f>'2.обращения по заболеваниям'!H66</f>
        <v>2887</v>
      </c>
      <c r="L66" s="103">
        <f>'2.2 КТ'!H66</f>
        <v>0</v>
      </c>
      <c r="M66" s="103">
        <f>'2.3 МРТ'!H66</f>
        <v>0</v>
      </c>
      <c r="N66" s="103">
        <f>'2.4 УЗИ ССС'!H66</f>
        <v>0</v>
      </c>
      <c r="O66" s="103">
        <f>'2.5 Эндоскопия'!H66</f>
        <v>0</v>
      </c>
      <c r="P66" s="103">
        <f>'2.6 ПАИ'!H66</f>
        <v>0</v>
      </c>
      <c r="Q66" s="103">
        <f>'2.7 МГИ'!H66</f>
        <v>0</v>
      </c>
      <c r="R66" s="103">
        <f>'2.8  Тест.covid-19'!H66</f>
        <v>0</v>
      </c>
      <c r="S66" s="103">
        <f>'2.1 Мед. реабилитация амб.усл.'!H66</f>
        <v>0</v>
      </c>
      <c r="T66" s="103">
        <f>'3.Посещения с иными целями'!H66</f>
        <v>155</v>
      </c>
      <c r="U66" s="103">
        <f>'3.1 Диспансеризация'!H66</f>
        <v>0</v>
      </c>
      <c r="V66" s="103">
        <f>'3.1 Диспансеризация'!I66</f>
        <v>0</v>
      </c>
      <c r="W66" s="103">
        <f>'3.2 Профилактические осмотры'!H66</f>
        <v>0</v>
      </c>
    </row>
    <row r="67" spans="1:23" x14ac:dyDescent="0.2">
      <c r="A67" s="101">
        <v>61</v>
      </c>
      <c r="B67" s="105" t="s">
        <v>133</v>
      </c>
      <c r="C67" s="103">
        <f>'1.Скорая помощь'!H67</f>
        <v>0</v>
      </c>
      <c r="D67" s="103">
        <f>'5. Круглосуточный ст.'!G67+'6.ВМП'!G67+'7. Медреабилитация в КС'!G67</f>
        <v>0</v>
      </c>
      <c r="E67" s="103">
        <f>'6.ВМП'!G67</f>
        <v>0</v>
      </c>
      <c r="F67" s="103">
        <f>'7. Медреабилитация в КС'!G67</f>
        <v>0</v>
      </c>
      <c r="G67" s="103">
        <f>'8. Дневные стационары'!G67</f>
        <v>0</v>
      </c>
      <c r="H67" s="112"/>
      <c r="I67" s="101">
        <v>61</v>
      </c>
      <c r="J67" s="105" t="s">
        <v>133</v>
      </c>
      <c r="K67" s="103">
        <f>'2.обращения по заболеваниям'!H67</f>
        <v>500</v>
      </c>
      <c r="L67" s="103">
        <f>'2.2 КТ'!H67</f>
        <v>0</v>
      </c>
      <c r="M67" s="103">
        <f>'2.3 МРТ'!H67</f>
        <v>0</v>
      </c>
      <c r="N67" s="103">
        <f>'2.4 УЗИ ССС'!H67</f>
        <v>5096</v>
      </c>
      <c r="O67" s="103">
        <f>'2.5 Эндоскопия'!H67</f>
        <v>0</v>
      </c>
      <c r="P67" s="103">
        <f>'2.6 ПАИ'!H67</f>
        <v>0</v>
      </c>
      <c r="Q67" s="103">
        <f>'2.7 МГИ'!H67</f>
        <v>0</v>
      </c>
      <c r="R67" s="103">
        <f>'2.8  Тест.covid-19'!H67</f>
        <v>0</v>
      </c>
      <c r="S67" s="103">
        <f>'2.1 Мед. реабилитация амб.усл.'!H67</f>
        <v>0</v>
      </c>
      <c r="T67" s="103">
        <f>'3.Посещения с иными целями'!H67</f>
        <v>0</v>
      </c>
      <c r="U67" s="103">
        <f>'3.1 Диспансеризация'!H67</f>
        <v>0</v>
      </c>
      <c r="V67" s="103">
        <f>'3.1 Диспансеризация'!I67</f>
        <v>0</v>
      </c>
      <c r="W67" s="103">
        <f>'3.2 Профилактические осмотры'!H67</f>
        <v>0</v>
      </c>
    </row>
    <row r="68" spans="1:23" x14ac:dyDescent="0.2">
      <c r="A68" s="101">
        <v>62</v>
      </c>
      <c r="B68" s="106" t="s">
        <v>134</v>
      </c>
      <c r="C68" s="103">
        <f>'1.Скорая помощь'!H68</f>
        <v>0</v>
      </c>
      <c r="D68" s="103">
        <f>'5. Круглосуточный ст.'!G68+'6.ВМП'!G68+'7. Медреабилитация в КС'!G68</f>
        <v>0</v>
      </c>
      <c r="E68" s="103">
        <f>'6.ВМП'!G68</f>
        <v>0</v>
      </c>
      <c r="F68" s="103">
        <f>'7. Медреабилитация в КС'!G68</f>
        <v>0</v>
      </c>
      <c r="G68" s="103">
        <f>'8. Дневные стационары'!G68</f>
        <v>0</v>
      </c>
      <c r="H68" s="112"/>
      <c r="I68" s="101">
        <v>62</v>
      </c>
      <c r="J68" s="106" t="s">
        <v>134</v>
      </c>
      <c r="K68" s="103">
        <f>'2.обращения по заболеваниям'!H68</f>
        <v>0</v>
      </c>
      <c r="L68" s="103">
        <f>'2.2 КТ'!H68</f>
        <v>48</v>
      </c>
      <c r="M68" s="103">
        <f>'2.3 МРТ'!H68</f>
        <v>0</v>
      </c>
      <c r="N68" s="103">
        <f>'2.4 УЗИ ССС'!H68</f>
        <v>0</v>
      </c>
      <c r="O68" s="103">
        <f>'2.5 Эндоскопия'!H68</f>
        <v>0</v>
      </c>
      <c r="P68" s="103">
        <f>'2.6 ПАИ'!H68</f>
        <v>0</v>
      </c>
      <c r="Q68" s="103">
        <f>'2.7 МГИ'!H68</f>
        <v>0</v>
      </c>
      <c r="R68" s="103">
        <f>'2.8  Тест.covid-19'!H68</f>
        <v>0</v>
      </c>
      <c r="S68" s="103">
        <f>'2.1 Мед. реабилитация амб.усл.'!H68</f>
        <v>0</v>
      </c>
      <c r="T68" s="103">
        <f>'3.Посещения с иными целями'!H68</f>
        <v>0</v>
      </c>
      <c r="U68" s="103">
        <f>'3.1 Диспансеризация'!H68</f>
        <v>0</v>
      </c>
      <c r="V68" s="103">
        <f>'3.1 Диспансеризация'!I68</f>
        <v>0</v>
      </c>
      <c r="W68" s="103">
        <f>'3.2 Профилактические осмотры'!H68</f>
        <v>0</v>
      </c>
    </row>
    <row r="69" spans="1:23" ht="25.5" x14ac:dyDescent="0.2">
      <c r="A69" s="101">
        <v>63</v>
      </c>
      <c r="B69" s="106" t="s">
        <v>129</v>
      </c>
      <c r="C69" s="103">
        <f>'1.Скорая помощь'!H69</f>
        <v>0</v>
      </c>
      <c r="D69" s="103">
        <f>'5. Круглосуточный ст.'!G69+'6.ВМП'!G69+'7. Медреабилитация в КС'!G69</f>
        <v>0</v>
      </c>
      <c r="E69" s="103">
        <f>'6.ВМП'!G69</f>
        <v>0</v>
      </c>
      <c r="F69" s="103">
        <f>'7. Медреабилитация в КС'!G69</f>
        <v>0</v>
      </c>
      <c r="G69" s="103">
        <f>'8. Дневные стационары'!G69</f>
        <v>250</v>
      </c>
      <c r="H69" s="112"/>
      <c r="I69" s="101">
        <v>63</v>
      </c>
      <c r="J69" s="106" t="s">
        <v>129</v>
      </c>
      <c r="K69" s="103">
        <f>'2.обращения по заболеваниям'!H69</f>
        <v>0</v>
      </c>
      <c r="L69" s="103">
        <f>'2.2 КТ'!H69</f>
        <v>0</v>
      </c>
      <c r="M69" s="103">
        <f>'2.3 МРТ'!H69</f>
        <v>0</v>
      </c>
      <c r="N69" s="103">
        <f>'2.4 УЗИ ССС'!H69</f>
        <v>0</v>
      </c>
      <c r="O69" s="103">
        <f>'2.5 Эндоскопия'!H69</f>
        <v>0</v>
      </c>
      <c r="P69" s="103">
        <f>'2.6 ПАИ'!H69</f>
        <v>0</v>
      </c>
      <c r="Q69" s="103">
        <f>'2.7 МГИ'!H69</f>
        <v>0</v>
      </c>
      <c r="R69" s="103">
        <f>'2.8  Тест.covid-19'!H69</f>
        <v>0</v>
      </c>
      <c r="S69" s="103">
        <f>'2.1 Мед. реабилитация амб.усл.'!H69</f>
        <v>0</v>
      </c>
      <c r="T69" s="103">
        <f>'3.Посещения с иными целями'!H69</f>
        <v>0</v>
      </c>
      <c r="U69" s="103">
        <f>'3.1 Диспансеризация'!H69</f>
        <v>0</v>
      </c>
      <c r="V69" s="103">
        <f>'3.1 Диспансеризация'!I69</f>
        <v>0</v>
      </c>
      <c r="W69" s="103">
        <f>'3.2 Профилактические осмотры'!H69</f>
        <v>0</v>
      </c>
    </row>
    <row r="70" spans="1:23" x14ac:dyDescent="0.2">
      <c r="A70" s="101">
        <v>64</v>
      </c>
      <c r="B70" s="105" t="s">
        <v>52</v>
      </c>
      <c r="C70" s="103">
        <f>'1.Скорая помощь'!H70</f>
        <v>0</v>
      </c>
      <c r="D70" s="103">
        <f>'5. Круглосуточный ст.'!G70+'6.ВМП'!G70+'7. Медреабилитация в КС'!G70</f>
        <v>0</v>
      </c>
      <c r="E70" s="103">
        <f>'6.ВМП'!G70</f>
        <v>0</v>
      </c>
      <c r="F70" s="103">
        <f>'7. Медреабилитация в КС'!G70</f>
        <v>0</v>
      </c>
      <c r="G70" s="103">
        <f>'8. Дневные стационары'!G70</f>
        <v>0</v>
      </c>
      <c r="H70" s="112"/>
      <c r="I70" s="101">
        <v>64</v>
      </c>
      <c r="J70" s="105" t="s">
        <v>52</v>
      </c>
      <c r="K70" s="103">
        <f>'2.обращения по заболеваниям'!H70</f>
        <v>0</v>
      </c>
      <c r="L70" s="103">
        <f>'2.2 КТ'!H70</f>
        <v>0</v>
      </c>
      <c r="M70" s="103">
        <f>'2.3 МРТ'!H70</f>
        <v>0</v>
      </c>
      <c r="N70" s="103">
        <f>'2.4 УЗИ ССС'!H70</f>
        <v>0</v>
      </c>
      <c r="O70" s="103">
        <f>'2.5 Эндоскопия'!H70</f>
        <v>0</v>
      </c>
      <c r="P70" s="103">
        <f>'2.6 ПАИ'!H70</f>
        <v>0</v>
      </c>
      <c r="Q70" s="103">
        <f>'2.7 МГИ'!H70</f>
        <v>0</v>
      </c>
      <c r="R70" s="103">
        <f>'2.8  Тест.covid-19'!H70</f>
        <v>0</v>
      </c>
      <c r="S70" s="103">
        <f>'2.1 Мед. реабилитация амб.усл.'!H70</f>
        <v>0</v>
      </c>
      <c r="T70" s="103">
        <f>'3.Посещения с иными целями'!H70</f>
        <v>0</v>
      </c>
      <c r="U70" s="103">
        <f>'3.1 Диспансеризация'!H70</f>
        <v>0</v>
      </c>
      <c r="V70" s="103">
        <f>'3.1 Диспансеризация'!I70</f>
        <v>0</v>
      </c>
      <c r="W70" s="103">
        <f>'3.2 Профилактические осмотры'!H70</f>
        <v>0</v>
      </c>
    </row>
    <row r="71" spans="1:23" x14ac:dyDescent="0.2">
      <c r="A71" s="101">
        <v>65</v>
      </c>
      <c r="B71" s="106" t="s">
        <v>51</v>
      </c>
      <c r="C71" s="103">
        <f>'1.Скорая помощь'!H71</f>
        <v>0</v>
      </c>
      <c r="D71" s="103">
        <f>'5. Круглосуточный ст.'!G71+'6.ВМП'!G71+'7. Медреабилитация в КС'!G71</f>
        <v>0</v>
      </c>
      <c r="E71" s="103">
        <f>'6.ВМП'!G71</f>
        <v>0</v>
      </c>
      <c r="F71" s="103">
        <f>'7. Медреабилитация в КС'!G71</f>
        <v>0</v>
      </c>
      <c r="G71" s="103">
        <f>'8. Дневные стационары'!G71</f>
        <v>0</v>
      </c>
      <c r="H71" s="112"/>
      <c r="I71" s="101">
        <v>65</v>
      </c>
      <c r="J71" s="106" t="s">
        <v>51</v>
      </c>
      <c r="K71" s="103">
        <f>'2.обращения по заболеваниям'!H71</f>
        <v>0</v>
      </c>
      <c r="L71" s="103">
        <f>'2.2 КТ'!H71</f>
        <v>0</v>
      </c>
      <c r="M71" s="103">
        <f>'2.3 МРТ'!H71</f>
        <v>0</v>
      </c>
      <c r="N71" s="103">
        <f>'2.4 УЗИ ССС'!H71</f>
        <v>0</v>
      </c>
      <c r="O71" s="103">
        <f>'2.5 Эндоскопия'!H71</f>
        <v>0</v>
      </c>
      <c r="P71" s="103">
        <f>'2.6 ПАИ'!H71</f>
        <v>0</v>
      </c>
      <c r="Q71" s="103">
        <f>'2.7 МГИ'!H71</f>
        <v>0</v>
      </c>
      <c r="R71" s="103">
        <f>'2.8  Тест.covid-19'!H71</f>
        <v>0</v>
      </c>
      <c r="S71" s="103">
        <f>'2.1 Мед. реабилитация амб.усл.'!H71</f>
        <v>0</v>
      </c>
      <c r="T71" s="103">
        <f>'3.Посещения с иными целями'!H71</f>
        <v>0</v>
      </c>
      <c r="U71" s="103">
        <f>'3.1 Диспансеризация'!H71</f>
        <v>0</v>
      </c>
      <c r="V71" s="103">
        <f>'3.1 Диспансеризация'!I71</f>
        <v>0</v>
      </c>
      <c r="W71" s="103">
        <f>'3.2 Профилактические осмотры'!H71</f>
        <v>0</v>
      </c>
    </row>
    <row r="72" spans="1:23" x14ac:dyDescent="0.2">
      <c r="A72" s="101">
        <v>66</v>
      </c>
      <c r="B72" s="106" t="s">
        <v>50</v>
      </c>
      <c r="C72" s="103">
        <f>'1.Скорая помощь'!H72</f>
        <v>0</v>
      </c>
      <c r="D72" s="103">
        <f>'5. Круглосуточный ст.'!G72+'6.ВМП'!G72+'7. Медреабилитация в КС'!G72</f>
        <v>0</v>
      </c>
      <c r="E72" s="103">
        <f>'6.ВМП'!G72</f>
        <v>0</v>
      </c>
      <c r="F72" s="103">
        <f>'7. Медреабилитация в КС'!G72</f>
        <v>0</v>
      </c>
      <c r="G72" s="103">
        <f>'8. Дневные стационары'!G72</f>
        <v>0</v>
      </c>
      <c r="H72" s="112"/>
      <c r="I72" s="101">
        <v>66</v>
      </c>
      <c r="J72" s="106" t="s">
        <v>50</v>
      </c>
      <c r="K72" s="103">
        <f>'2.обращения по заболеваниям'!H72</f>
        <v>0</v>
      </c>
      <c r="L72" s="103">
        <f>'2.2 КТ'!H72</f>
        <v>0</v>
      </c>
      <c r="M72" s="103">
        <f>'2.3 МРТ'!H72</f>
        <v>0</v>
      </c>
      <c r="N72" s="103">
        <f>'2.4 УЗИ ССС'!H72</f>
        <v>0</v>
      </c>
      <c r="O72" s="103">
        <f>'2.5 Эндоскопия'!H72</f>
        <v>0</v>
      </c>
      <c r="P72" s="103">
        <f>'2.6 ПАИ'!H72</f>
        <v>0</v>
      </c>
      <c r="Q72" s="103">
        <f>'2.7 МГИ'!H72</f>
        <v>0</v>
      </c>
      <c r="R72" s="103">
        <f>'2.8  Тест.covid-19'!H72</f>
        <v>0</v>
      </c>
      <c r="S72" s="103">
        <f>'2.1 Мед. реабилитация амб.усл.'!H72</f>
        <v>0</v>
      </c>
      <c r="T72" s="103">
        <f>'3.Посещения с иными целями'!H72</f>
        <v>0</v>
      </c>
      <c r="U72" s="103">
        <f>'3.1 Диспансеризация'!H72</f>
        <v>0</v>
      </c>
      <c r="V72" s="103">
        <f>'3.1 Диспансеризация'!I72</f>
        <v>0</v>
      </c>
      <c r="W72" s="103">
        <f>'3.2 Профилактические осмотры'!H72</f>
        <v>0</v>
      </c>
    </row>
    <row r="73" spans="1:23" x14ac:dyDescent="0.2">
      <c r="A73" s="101">
        <v>67</v>
      </c>
      <c r="B73" s="106" t="s">
        <v>135</v>
      </c>
      <c r="C73" s="103">
        <f>'1.Скорая помощь'!H73</f>
        <v>0</v>
      </c>
      <c r="D73" s="103">
        <f>'5. Круглосуточный ст.'!G73+'6.ВМП'!G73+'7. Медреабилитация в КС'!G73</f>
        <v>0</v>
      </c>
      <c r="E73" s="103">
        <f>'6.ВМП'!G73</f>
        <v>0</v>
      </c>
      <c r="F73" s="103">
        <f>'7. Медреабилитация в КС'!G73</f>
        <v>0</v>
      </c>
      <c r="G73" s="103">
        <f>'8. Дневные стационары'!G73</f>
        <v>0</v>
      </c>
      <c r="H73" s="112"/>
      <c r="I73" s="101">
        <v>67</v>
      </c>
      <c r="J73" s="106" t="s">
        <v>135</v>
      </c>
      <c r="K73" s="103">
        <f>'2.обращения по заболеваниям'!H73</f>
        <v>0</v>
      </c>
      <c r="L73" s="103">
        <f>'2.2 КТ'!H73</f>
        <v>0</v>
      </c>
      <c r="M73" s="103">
        <f>'2.3 МРТ'!H73</f>
        <v>0</v>
      </c>
      <c r="N73" s="103">
        <f>'2.4 УЗИ ССС'!H73</f>
        <v>0</v>
      </c>
      <c r="O73" s="103">
        <f>'2.5 Эндоскопия'!H73</f>
        <v>0</v>
      </c>
      <c r="P73" s="103">
        <f>'2.6 ПАИ'!H73</f>
        <v>0</v>
      </c>
      <c r="Q73" s="103">
        <f>'2.7 МГИ'!H73</f>
        <v>0</v>
      </c>
      <c r="R73" s="103">
        <f>'2.8  Тест.covid-19'!H73</f>
        <v>0</v>
      </c>
      <c r="S73" s="103">
        <f>'2.1 Мед. реабилитация амб.усл.'!H73</f>
        <v>0</v>
      </c>
      <c r="T73" s="103">
        <f>'3.Посещения с иными целями'!H73</f>
        <v>0</v>
      </c>
      <c r="U73" s="103">
        <f>'3.1 Диспансеризация'!H73</f>
        <v>0</v>
      </c>
      <c r="V73" s="103">
        <f>'3.1 Диспансеризация'!I73</f>
        <v>0</v>
      </c>
      <c r="W73" s="103">
        <f>'3.2 Профилактические осмотры'!H73</f>
        <v>0</v>
      </c>
    </row>
    <row r="74" spans="1:23" x14ac:dyDescent="0.2">
      <c r="A74" s="101">
        <v>68</v>
      </c>
      <c r="B74" s="106" t="s">
        <v>64</v>
      </c>
      <c r="C74" s="103">
        <f>'1.Скорая помощь'!H74</f>
        <v>0</v>
      </c>
      <c r="D74" s="103">
        <f>'5. Круглосуточный ст.'!G74+'6.ВМП'!G74+'7. Медреабилитация в КС'!G74</f>
        <v>0</v>
      </c>
      <c r="E74" s="103">
        <f>'6.ВМП'!G74</f>
        <v>0</v>
      </c>
      <c r="F74" s="103">
        <f>'7. Медреабилитация в КС'!G74</f>
        <v>0</v>
      </c>
      <c r="G74" s="103">
        <f>'8. Дневные стационары'!G74</f>
        <v>0</v>
      </c>
      <c r="H74" s="112"/>
      <c r="I74" s="101">
        <v>68</v>
      </c>
      <c r="J74" s="106" t="s">
        <v>64</v>
      </c>
      <c r="K74" s="103">
        <f>'2.обращения по заболеваниям'!H74</f>
        <v>0</v>
      </c>
      <c r="L74" s="103">
        <f>'2.2 КТ'!H74</f>
        <v>0</v>
      </c>
      <c r="M74" s="103">
        <f>'2.3 МРТ'!H74</f>
        <v>0</v>
      </c>
      <c r="N74" s="103">
        <f>'2.4 УЗИ ССС'!H74</f>
        <v>0</v>
      </c>
      <c r="O74" s="103">
        <f>'2.5 Эндоскопия'!H74</f>
        <v>0</v>
      </c>
      <c r="P74" s="103">
        <f>'2.6 ПАИ'!H74</f>
        <v>0</v>
      </c>
      <c r="Q74" s="103">
        <f>'2.7 МГИ'!H74</f>
        <v>0</v>
      </c>
      <c r="R74" s="103">
        <f>'2.8  Тест.covid-19'!H74</f>
        <v>0</v>
      </c>
      <c r="S74" s="103">
        <f>'2.1 Мед. реабилитация амб.усл.'!H74</f>
        <v>0</v>
      </c>
      <c r="T74" s="103">
        <f>'3.Посещения с иными целями'!H74</f>
        <v>0</v>
      </c>
      <c r="U74" s="103">
        <f>'3.1 Диспансеризация'!H74</f>
        <v>0</v>
      </c>
      <c r="V74" s="103">
        <f>'3.1 Диспансеризация'!I74</f>
        <v>0</v>
      </c>
      <c r="W74" s="103">
        <f>'3.2 Профилактические осмотры'!H74</f>
        <v>0</v>
      </c>
    </row>
    <row r="75" spans="1:23" x14ac:dyDescent="0.2">
      <c r="A75" s="101">
        <v>69</v>
      </c>
      <c r="B75" s="106" t="s">
        <v>136</v>
      </c>
      <c r="C75" s="103">
        <f>'1.Скорая помощь'!H75</f>
        <v>0</v>
      </c>
      <c r="D75" s="103">
        <f>'5. Круглосуточный ст.'!G75+'6.ВМП'!G75+'7. Медреабилитация в КС'!G75</f>
        <v>0</v>
      </c>
      <c r="E75" s="103">
        <f>'6.ВМП'!G75</f>
        <v>0</v>
      </c>
      <c r="F75" s="103">
        <f>'7. Медреабилитация в КС'!G75</f>
        <v>0</v>
      </c>
      <c r="G75" s="103">
        <f>'8. Дневные стационары'!G75</f>
        <v>0</v>
      </c>
      <c r="H75" s="112"/>
      <c r="I75" s="101">
        <v>69</v>
      </c>
      <c r="J75" s="106" t="s">
        <v>136</v>
      </c>
      <c r="K75" s="103">
        <f>'2.обращения по заболеваниям'!H75</f>
        <v>0</v>
      </c>
      <c r="L75" s="103">
        <f>'2.2 КТ'!H75</f>
        <v>0</v>
      </c>
      <c r="M75" s="103">
        <f>'2.3 МРТ'!H75</f>
        <v>0</v>
      </c>
      <c r="N75" s="103">
        <f>'2.4 УЗИ ССС'!H75</f>
        <v>0</v>
      </c>
      <c r="O75" s="103">
        <f>'2.5 Эндоскопия'!H75</f>
        <v>0</v>
      </c>
      <c r="P75" s="103">
        <f>'2.6 ПАИ'!H75</f>
        <v>0</v>
      </c>
      <c r="Q75" s="103">
        <f>'2.7 МГИ'!H75</f>
        <v>0</v>
      </c>
      <c r="R75" s="103">
        <f>'2.8  Тест.covid-19'!H75</f>
        <v>0</v>
      </c>
      <c r="S75" s="103">
        <f>'2.1 Мед. реабилитация амб.усл.'!H75</f>
        <v>0</v>
      </c>
      <c r="T75" s="103">
        <f>'3.Посещения с иными целями'!H75</f>
        <v>0</v>
      </c>
      <c r="U75" s="103">
        <f>'3.1 Диспансеризация'!H75</f>
        <v>0</v>
      </c>
      <c r="V75" s="103">
        <f>'3.1 Диспансеризация'!I75</f>
        <v>0</v>
      </c>
      <c r="W75" s="103">
        <f>'3.2 Профилактические осмотры'!H75</f>
        <v>0</v>
      </c>
    </row>
    <row r="76" spans="1:23" ht="38.25" x14ac:dyDescent="0.2">
      <c r="A76" s="101">
        <v>70</v>
      </c>
      <c r="B76" s="106" t="s">
        <v>137</v>
      </c>
      <c r="C76" s="103">
        <f>'1.Скорая помощь'!H76</f>
        <v>0</v>
      </c>
      <c r="D76" s="103">
        <f>'5. Круглосуточный ст.'!G76+'6.ВМП'!G76+'7. Медреабилитация в КС'!G76</f>
        <v>0</v>
      </c>
      <c r="E76" s="103">
        <f>'6.ВМП'!G76</f>
        <v>0</v>
      </c>
      <c r="F76" s="103">
        <f>'7. Медреабилитация в КС'!G76</f>
        <v>0</v>
      </c>
      <c r="G76" s="103">
        <f>'8. Дневные стационары'!G76</f>
        <v>0</v>
      </c>
      <c r="H76" s="112"/>
      <c r="I76" s="101">
        <v>70</v>
      </c>
      <c r="J76" s="106" t="s">
        <v>137</v>
      </c>
      <c r="K76" s="103">
        <f>'2.обращения по заболеваниям'!H76</f>
        <v>0</v>
      </c>
      <c r="L76" s="103">
        <f>'2.2 КТ'!H76</f>
        <v>0</v>
      </c>
      <c r="M76" s="103">
        <f>'2.3 МРТ'!H76</f>
        <v>0</v>
      </c>
      <c r="N76" s="103">
        <f>'2.4 УЗИ ССС'!H76</f>
        <v>0</v>
      </c>
      <c r="O76" s="103">
        <f>'2.5 Эндоскопия'!H76</f>
        <v>0</v>
      </c>
      <c r="P76" s="103">
        <f>'2.6 ПАИ'!H76</f>
        <v>0</v>
      </c>
      <c r="Q76" s="103">
        <f>'2.7 МГИ'!H76</f>
        <v>0</v>
      </c>
      <c r="R76" s="103">
        <f>'2.8  Тест.covid-19'!H76</f>
        <v>0</v>
      </c>
      <c r="S76" s="103">
        <f>'2.1 Мед. реабилитация амб.усл.'!H76</f>
        <v>0</v>
      </c>
      <c r="T76" s="103">
        <f>'3.Посещения с иными целями'!H76</f>
        <v>0</v>
      </c>
      <c r="U76" s="103">
        <f>'3.1 Диспансеризация'!H76</f>
        <v>0</v>
      </c>
      <c r="V76" s="103">
        <f>'3.1 Диспансеризация'!I76</f>
        <v>0</v>
      </c>
      <c r="W76" s="103">
        <f>'3.2 Профилактические осмотры'!H76</f>
        <v>0</v>
      </c>
    </row>
    <row r="77" spans="1:23" x14ac:dyDescent="0.2">
      <c r="A77" s="101">
        <v>71</v>
      </c>
      <c r="B77" s="106" t="s">
        <v>138</v>
      </c>
      <c r="C77" s="103">
        <f>'1.Скорая помощь'!H77</f>
        <v>0</v>
      </c>
      <c r="D77" s="103">
        <f>'5. Круглосуточный ст.'!G77+'6.ВМП'!G77+'7. Медреабилитация в КС'!G77</f>
        <v>0</v>
      </c>
      <c r="E77" s="103">
        <f>'6.ВМП'!G77</f>
        <v>0</v>
      </c>
      <c r="F77" s="103">
        <f>'7. Медреабилитация в КС'!G77</f>
        <v>0</v>
      </c>
      <c r="G77" s="103">
        <f>'8. Дневные стационары'!G77</f>
        <v>0</v>
      </c>
      <c r="H77" s="112"/>
      <c r="I77" s="101">
        <v>71</v>
      </c>
      <c r="J77" s="106" t="s">
        <v>138</v>
      </c>
      <c r="K77" s="103">
        <f>'2.обращения по заболеваниям'!H77</f>
        <v>0</v>
      </c>
      <c r="L77" s="103">
        <f>'2.2 КТ'!H77</f>
        <v>0</v>
      </c>
      <c r="M77" s="103">
        <f>'2.3 МРТ'!H77</f>
        <v>0</v>
      </c>
      <c r="N77" s="103">
        <f>'2.4 УЗИ ССС'!H77</f>
        <v>0</v>
      </c>
      <c r="O77" s="103">
        <f>'2.5 Эндоскопия'!H77</f>
        <v>0</v>
      </c>
      <c r="P77" s="103">
        <f>'2.6 ПАИ'!H77</f>
        <v>0</v>
      </c>
      <c r="Q77" s="103">
        <f>'2.7 МГИ'!H77</f>
        <v>0</v>
      </c>
      <c r="R77" s="103">
        <f>'2.8  Тест.covid-19'!H77</f>
        <v>0</v>
      </c>
      <c r="S77" s="103">
        <f>'2.1 Мед. реабилитация амб.усл.'!H77</f>
        <v>0</v>
      </c>
      <c r="T77" s="103">
        <f>'3.Посещения с иными целями'!H77</f>
        <v>0</v>
      </c>
      <c r="U77" s="103">
        <f>'3.1 Диспансеризация'!H77</f>
        <v>0</v>
      </c>
      <c r="V77" s="103">
        <f>'3.1 Диспансеризация'!I77</f>
        <v>0</v>
      </c>
      <c r="W77" s="103">
        <f>'3.2 Профилактические осмотры'!H77</f>
        <v>0</v>
      </c>
    </row>
    <row r="78" spans="1:23" x14ac:dyDescent="0.2">
      <c r="A78" s="101">
        <v>72</v>
      </c>
      <c r="B78" s="106" t="s">
        <v>139</v>
      </c>
      <c r="C78" s="103">
        <f>'1.Скорая помощь'!H78</f>
        <v>0</v>
      </c>
      <c r="D78" s="103">
        <f>'5. Круглосуточный ст.'!G78+'6.ВМП'!G78+'7. Медреабилитация в КС'!G78</f>
        <v>0</v>
      </c>
      <c r="E78" s="103">
        <f>'6.ВМП'!G78</f>
        <v>0</v>
      </c>
      <c r="F78" s="103">
        <f>'7. Медреабилитация в КС'!G78</f>
        <v>0</v>
      </c>
      <c r="G78" s="103">
        <f>'8. Дневные стационары'!G78</f>
        <v>0</v>
      </c>
      <c r="H78" s="112"/>
      <c r="I78" s="101">
        <v>72</v>
      </c>
      <c r="J78" s="106" t="s">
        <v>139</v>
      </c>
      <c r="K78" s="103">
        <f>'2.обращения по заболеваниям'!H78</f>
        <v>0</v>
      </c>
      <c r="L78" s="103">
        <f>'2.2 КТ'!H78</f>
        <v>0</v>
      </c>
      <c r="M78" s="103">
        <f>'2.3 МРТ'!H78</f>
        <v>0</v>
      </c>
      <c r="N78" s="103">
        <f>'2.4 УЗИ ССС'!H78</f>
        <v>0</v>
      </c>
      <c r="O78" s="103">
        <f>'2.5 Эндоскопия'!H78</f>
        <v>0</v>
      </c>
      <c r="P78" s="103">
        <f>'2.6 ПАИ'!H78</f>
        <v>0</v>
      </c>
      <c r="Q78" s="103">
        <f>'2.7 МГИ'!H78</f>
        <v>0</v>
      </c>
      <c r="R78" s="103">
        <f>'2.8  Тест.covid-19'!H78</f>
        <v>0</v>
      </c>
      <c r="S78" s="103">
        <f>'2.1 Мед. реабилитация амб.усл.'!H78</f>
        <v>0</v>
      </c>
      <c r="T78" s="103">
        <f>'3.Посещения с иными целями'!H78</f>
        <v>0</v>
      </c>
      <c r="U78" s="103">
        <f>'3.1 Диспансеризация'!H78</f>
        <v>0</v>
      </c>
      <c r="V78" s="103">
        <f>'3.1 Диспансеризация'!I78</f>
        <v>0</v>
      </c>
      <c r="W78" s="103">
        <f>'3.2 Профилактические осмотры'!H78</f>
        <v>0</v>
      </c>
    </row>
    <row r="79" spans="1:23" x14ac:dyDescent="0.2">
      <c r="A79" s="101">
        <v>73</v>
      </c>
      <c r="B79" s="105" t="s">
        <v>47</v>
      </c>
      <c r="C79" s="103">
        <f>'1.Скорая помощь'!H79</f>
        <v>0</v>
      </c>
      <c r="D79" s="103">
        <f>'5. Круглосуточный ст.'!G79+'6.ВМП'!G79+'7. Медреабилитация в КС'!G79</f>
        <v>0</v>
      </c>
      <c r="E79" s="103">
        <f>'6.ВМП'!G79</f>
        <v>0</v>
      </c>
      <c r="F79" s="103">
        <f>'7. Медреабилитация в КС'!G79</f>
        <v>0</v>
      </c>
      <c r="G79" s="103">
        <f>'8. Дневные стационары'!G79</f>
        <v>0</v>
      </c>
      <c r="H79" s="112"/>
      <c r="I79" s="101">
        <v>73</v>
      </c>
      <c r="J79" s="105" t="s">
        <v>47</v>
      </c>
      <c r="K79" s="103">
        <f>'2.обращения по заболеваниям'!H79</f>
        <v>0</v>
      </c>
      <c r="L79" s="103">
        <f>'2.2 КТ'!H79</f>
        <v>0</v>
      </c>
      <c r="M79" s="103">
        <f>'2.3 МРТ'!H79</f>
        <v>0</v>
      </c>
      <c r="N79" s="103">
        <f>'2.4 УЗИ ССС'!H79</f>
        <v>0</v>
      </c>
      <c r="O79" s="103">
        <f>'2.5 Эндоскопия'!H79</f>
        <v>0</v>
      </c>
      <c r="P79" s="103">
        <f>'2.6 ПАИ'!H79</f>
        <v>0</v>
      </c>
      <c r="Q79" s="103">
        <f>'2.7 МГИ'!H79</f>
        <v>0</v>
      </c>
      <c r="R79" s="103">
        <f>'2.8  Тест.covid-19'!H79</f>
        <v>0</v>
      </c>
      <c r="S79" s="103">
        <f>'2.1 Мед. реабилитация амб.усл.'!H79</f>
        <v>0</v>
      </c>
      <c r="T79" s="103">
        <f>'3.Посещения с иными целями'!H79</f>
        <v>0</v>
      </c>
      <c r="U79" s="103">
        <f>'3.1 Диспансеризация'!H79</f>
        <v>0</v>
      </c>
      <c r="V79" s="103">
        <f>'3.1 Диспансеризация'!I79</f>
        <v>0</v>
      </c>
      <c r="W79" s="103">
        <f>'3.2 Профилактические осмотры'!H79</f>
        <v>0</v>
      </c>
    </row>
    <row r="80" spans="1:23" ht="25.5" x14ac:dyDescent="0.2">
      <c r="A80" s="101">
        <v>74</v>
      </c>
      <c r="B80" s="105" t="s">
        <v>142</v>
      </c>
      <c r="C80" s="103">
        <f>'1.Скорая помощь'!H80</f>
        <v>5840</v>
      </c>
      <c r="D80" s="103">
        <f>'5. Круглосуточный ст.'!G80+'6.ВМП'!G80+'7. Медреабилитация в КС'!G80</f>
        <v>2100</v>
      </c>
      <c r="E80" s="103">
        <f>'6.ВМП'!G80</f>
        <v>233</v>
      </c>
      <c r="F80" s="103">
        <f>'7. Медреабилитация в КС'!G80</f>
        <v>100</v>
      </c>
      <c r="G80" s="103">
        <f>'8. Дневные стационары'!G80</f>
        <v>1700</v>
      </c>
      <c r="H80" s="112"/>
      <c r="I80" s="101">
        <v>74</v>
      </c>
      <c r="J80" s="105" t="s">
        <v>142</v>
      </c>
      <c r="K80" s="103">
        <f>'2.обращения по заболеваниям'!H80</f>
        <v>20000</v>
      </c>
      <c r="L80" s="103">
        <f>'2.2 КТ'!H80</f>
        <v>0</v>
      </c>
      <c r="M80" s="103">
        <f>'2.3 МРТ'!H80</f>
        <v>0</v>
      </c>
      <c r="N80" s="103">
        <f>'2.4 УЗИ ССС'!H80</f>
        <v>0</v>
      </c>
      <c r="O80" s="103">
        <f>'2.5 Эндоскопия'!H80</f>
        <v>0</v>
      </c>
      <c r="P80" s="103">
        <f>'2.6 ПАИ'!H80</f>
        <v>0</v>
      </c>
      <c r="Q80" s="103">
        <f>'2.7 МГИ'!H80</f>
        <v>757</v>
      </c>
      <c r="R80" s="103">
        <f>'2.8  Тест.covid-19'!H80</f>
        <v>0</v>
      </c>
      <c r="S80" s="103">
        <f>'2.1 Мед. реабилитация амб.усл.'!H80</f>
        <v>0</v>
      </c>
      <c r="T80" s="103">
        <f>'3.Посещения с иными целями'!H80</f>
        <v>15000</v>
      </c>
      <c r="U80" s="103">
        <f>'3.1 Диспансеризация'!H80</f>
        <v>0</v>
      </c>
      <c r="V80" s="103">
        <f>'3.1 Диспансеризация'!I80</f>
        <v>0</v>
      </c>
      <c r="W80" s="103">
        <f>'3.2 Профилактические осмотры'!H80</f>
        <v>0</v>
      </c>
    </row>
    <row r="81" spans="1:23" x14ac:dyDescent="0.2">
      <c r="A81" s="107"/>
      <c r="B81" s="108" t="s">
        <v>75</v>
      </c>
      <c r="C81" s="103">
        <f>SUM(C7:C80)</f>
        <v>238550</v>
      </c>
      <c r="D81" s="103">
        <f>SUM(D7:D80)</f>
        <v>136825</v>
      </c>
      <c r="E81" s="103">
        <f>SUM(E7:E80)</f>
        <v>2434</v>
      </c>
      <c r="F81" s="103">
        <f t="shared" ref="F81:G81" si="0">SUM(F7:F80)</f>
        <v>3655</v>
      </c>
      <c r="G81" s="103">
        <f t="shared" si="0"/>
        <v>58791</v>
      </c>
      <c r="H81" s="112"/>
      <c r="I81" s="107"/>
      <c r="J81" s="108" t="s">
        <v>75</v>
      </c>
      <c r="K81" s="103">
        <f t="shared" ref="K81:W81" si="1">SUM(K7:K80)</f>
        <v>1470535</v>
      </c>
      <c r="L81" s="103">
        <f t="shared" si="1"/>
        <v>38102</v>
      </c>
      <c r="M81" s="103">
        <f t="shared" si="1"/>
        <v>21667</v>
      </c>
      <c r="N81" s="103">
        <f t="shared" si="1"/>
        <v>68159</v>
      </c>
      <c r="O81" s="103">
        <f t="shared" si="1"/>
        <v>24627.8</v>
      </c>
      <c r="P81" s="103">
        <f t="shared" si="1"/>
        <v>10866</v>
      </c>
      <c r="Q81" s="103">
        <f t="shared" si="1"/>
        <v>757</v>
      </c>
      <c r="R81" s="103">
        <f t="shared" si="1"/>
        <v>105603</v>
      </c>
      <c r="S81" s="103">
        <f t="shared" si="1"/>
        <v>2361</v>
      </c>
      <c r="T81" s="103">
        <f t="shared" si="1"/>
        <v>1970091</v>
      </c>
      <c r="U81" s="103">
        <f t="shared" si="1"/>
        <v>216340</v>
      </c>
      <c r="V81" s="103">
        <f t="shared" si="1"/>
        <v>49214.718783999997</v>
      </c>
      <c r="W81" s="103">
        <f t="shared" si="1"/>
        <v>223743</v>
      </c>
    </row>
    <row r="82" spans="1:23" x14ac:dyDescent="0.2">
      <c r="E82" s="109"/>
      <c r="F82" s="109"/>
      <c r="G82" s="109"/>
      <c r="H82" s="112"/>
      <c r="I82" s="109"/>
      <c r="J82" s="109"/>
    </row>
    <row r="83" spans="1:23" x14ac:dyDescent="0.2">
      <c r="D83" s="109"/>
    </row>
    <row r="85" spans="1:23" x14ac:dyDescent="0.2">
      <c r="D85" s="109"/>
    </row>
    <row r="86" spans="1:23" x14ac:dyDescent="0.2">
      <c r="D86" s="109"/>
    </row>
  </sheetData>
  <mergeCells count="24">
    <mergeCell ref="K3:W3"/>
    <mergeCell ref="I3:I6"/>
    <mergeCell ref="J3:J6"/>
    <mergeCell ref="D4:F4"/>
    <mergeCell ref="D5:D6"/>
    <mergeCell ref="G4:G6"/>
    <mergeCell ref="E5:F5"/>
    <mergeCell ref="W4:W6"/>
    <mergeCell ref="U5:U6"/>
    <mergeCell ref="V5:V6"/>
    <mergeCell ref="U4:V4"/>
    <mergeCell ref="N4:N6"/>
    <mergeCell ref="O4:O6"/>
    <mergeCell ref="P4:P6"/>
    <mergeCell ref="Q4:Q6"/>
    <mergeCell ref="R4:R6"/>
    <mergeCell ref="T4:T6"/>
    <mergeCell ref="S4:S6"/>
    <mergeCell ref="A4:A6"/>
    <mergeCell ref="B4:B6"/>
    <mergeCell ref="K4:K6"/>
    <mergeCell ref="L4:L6"/>
    <mergeCell ref="M4:M6"/>
    <mergeCell ref="C4: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H7" sqref="H7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149</v>
      </c>
    </row>
    <row r="3" spans="1:22" ht="15.75" x14ac:dyDescent="0.25">
      <c r="B3" s="20" t="s">
        <v>148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122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122</v>
      </c>
      <c r="N5" s="136" t="s">
        <v>65</v>
      </c>
      <c r="O5" s="137"/>
      <c r="P5" s="137"/>
      <c r="Q5" s="138"/>
      <c r="R5" s="146" t="s">
        <v>122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24</v>
      </c>
      <c r="I7" s="43">
        <f>ROUND(H7/4,0)</f>
        <v>6</v>
      </c>
      <c r="J7" s="13">
        <f t="shared" ref="J7:J70" si="3">I7</f>
        <v>6</v>
      </c>
      <c r="K7" s="13">
        <f t="shared" ref="K7:K70" si="4">I7</f>
        <v>6</v>
      </c>
      <c r="L7" s="13">
        <f t="shared" ref="L7:L70" si="5">H7-I7-J7-K7</f>
        <v>6</v>
      </c>
      <c r="M7" s="27">
        <f t="shared" ref="M7:M39" si="6">ROUND(H7*E7,0)</f>
        <v>1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1</v>
      </c>
      <c r="R7" s="32">
        <f>S7+T7+U7+V7</f>
        <v>23</v>
      </c>
      <c r="S7" s="32">
        <f>I7-N7</f>
        <v>6</v>
      </c>
      <c r="T7" s="32">
        <f>J7-O7</f>
        <v>6</v>
      </c>
      <c r="U7" s="32">
        <f>K7-P7</f>
        <v>6</v>
      </c>
      <c r="V7" s="32">
        <f>L7-Q7</f>
        <v>5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43</v>
      </c>
      <c r="I8" s="43">
        <f t="shared" ref="I8:I71" si="7">ROUND(H8/4,0)</f>
        <v>11</v>
      </c>
      <c r="J8" s="13">
        <f t="shared" si="3"/>
        <v>11</v>
      </c>
      <c r="K8" s="13">
        <f t="shared" si="4"/>
        <v>11</v>
      </c>
      <c r="L8" s="13">
        <f t="shared" si="5"/>
        <v>10</v>
      </c>
      <c r="M8" s="27">
        <f t="shared" si="6"/>
        <v>3</v>
      </c>
      <c r="N8" s="32">
        <f t="shared" ref="N8:N71" si="8">ROUND(M8/4,0)</f>
        <v>1</v>
      </c>
      <c r="O8" s="32">
        <f t="shared" ref="O8:O71" si="9">N8</f>
        <v>1</v>
      </c>
      <c r="P8" s="32">
        <f t="shared" ref="P8:P71" si="10">N8</f>
        <v>1</v>
      </c>
      <c r="Q8" s="32">
        <f t="shared" ref="Q8:Q71" si="11">M8-N8-O8-P8</f>
        <v>0</v>
      </c>
      <c r="R8" s="32">
        <f t="shared" ref="R8:R71" si="12">S8+T8+U8+V8</f>
        <v>40</v>
      </c>
      <c r="S8" s="32">
        <f t="shared" ref="S8:V70" si="13">I8-N8</f>
        <v>10</v>
      </c>
      <c r="T8" s="32">
        <f t="shared" si="13"/>
        <v>10</v>
      </c>
      <c r="U8" s="32">
        <f t="shared" si="13"/>
        <v>10</v>
      </c>
      <c r="V8" s="32">
        <f t="shared" si="13"/>
        <v>10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50</v>
      </c>
      <c r="I9" s="43">
        <f t="shared" si="7"/>
        <v>13</v>
      </c>
      <c r="J9" s="13">
        <f t="shared" si="3"/>
        <v>13</v>
      </c>
      <c r="K9" s="13">
        <f t="shared" si="4"/>
        <v>13</v>
      </c>
      <c r="L9" s="13">
        <f t="shared" si="5"/>
        <v>11</v>
      </c>
      <c r="M9" s="27">
        <f t="shared" si="6"/>
        <v>49</v>
      </c>
      <c r="N9" s="32">
        <f t="shared" si="8"/>
        <v>12</v>
      </c>
      <c r="O9" s="32">
        <f t="shared" si="9"/>
        <v>12</v>
      </c>
      <c r="P9" s="32">
        <f t="shared" si="10"/>
        <v>12</v>
      </c>
      <c r="Q9" s="32">
        <f t="shared" si="11"/>
        <v>13</v>
      </c>
      <c r="R9" s="32">
        <f t="shared" si="12"/>
        <v>1</v>
      </c>
      <c r="S9" s="32">
        <f t="shared" si="13"/>
        <v>1</v>
      </c>
      <c r="T9" s="32">
        <f t="shared" si="13"/>
        <v>1</v>
      </c>
      <c r="U9" s="32">
        <f t="shared" si="13"/>
        <v>1</v>
      </c>
      <c r="V9" s="32">
        <f t="shared" si="13"/>
        <v>-2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36</v>
      </c>
      <c r="I10" s="43">
        <f t="shared" si="7"/>
        <v>9</v>
      </c>
      <c r="J10" s="13">
        <f t="shared" si="3"/>
        <v>9</v>
      </c>
      <c r="K10" s="13">
        <f t="shared" si="4"/>
        <v>9</v>
      </c>
      <c r="L10" s="13">
        <f t="shared" si="5"/>
        <v>9</v>
      </c>
      <c r="M10" s="27">
        <f t="shared" si="6"/>
        <v>4</v>
      </c>
      <c r="N10" s="32">
        <f t="shared" si="8"/>
        <v>1</v>
      </c>
      <c r="O10" s="32">
        <f t="shared" si="9"/>
        <v>1</v>
      </c>
      <c r="P10" s="32">
        <f t="shared" si="10"/>
        <v>1</v>
      </c>
      <c r="Q10" s="32">
        <f t="shared" si="11"/>
        <v>1</v>
      </c>
      <c r="R10" s="32">
        <f t="shared" si="12"/>
        <v>32</v>
      </c>
      <c r="S10" s="32">
        <f t="shared" si="13"/>
        <v>8</v>
      </c>
      <c r="T10" s="32">
        <f t="shared" si="13"/>
        <v>8</v>
      </c>
      <c r="U10" s="32">
        <f t="shared" si="13"/>
        <v>8</v>
      </c>
      <c r="V10" s="32">
        <f t="shared" si="13"/>
        <v>8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72</v>
      </c>
      <c r="I11" s="43">
        <f t="shared" si="7"/>
        <v>18</v>
      </c>
      <c r="J11" s="13">
        <f t="shared" si="3"/>
        <v>18</v>
      </c>
      <c r="K11" s="13">
        <f t="shared" si="4"/>
        <v>18</v>
      </c>
      <c r="L11" s="13">
        <f t="shared" si="5"/>
        <v>18</v>
      </c>
      <c r="M11" s="27">
        <f t="shared" si="6"/>
        <v>12</v>
      </c>
      <c r="N11" s="32">
        <f t="shared" si="8"/>
        <v>3</v>
      </c>
      <c r="O11" s="32">
        <f t="shared" si="9"/>
        <v>3</v>
      </c>
      <c r="P11" s="32">
        <f t="shared" si="10"/>
        <v>3</v>
      </c>
      <c r="Q11" s="32">
        <f t="shared" si="11"/>
        <v>3</v>
      </c>
      <c r="R11" s="32">
        <f t="shared" si="12"/>
        <v>60</v>
      </c>
      <c r="S11" s="32">
        <f t="shared" si="13"/>
        <v>15</v>
      </c>
      <c r="T11" s="32">
        <f t="shared" si="13"/>
        <v>15</v>
      </c>
      <c r="U11" s="32">
        <f t="shared" si="13"/>
        <v>15</v>
      </c>
      <c r="V11" s="32">
        <f t="shared" si="13"/>
        <v>15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24</v>
      </c>
      <c r="I12" s="43">
        <f t="shared" si="7"/>
        <v>6</v>
      </c>
      <c r="J12" s="13">
        <f t="shared" si="3"/>
        <v>6</v>
      </c>
      <c r="K12" s="13">
        <f t="shared" si="4"/>
        <v>6</v>
      </c>
      <c r="L12" s="13">
        <f t="shared" si="5"/>
        <v>6</v>
      </c>
      <c r="M12" s="27">
        <f t="shared" si="6"/>
        <v>1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1</v>
      </c>
      <c r="R12" s="32">
        <f t="shared" si="12"/>
        <v>23</v>
      </c>
      <c r="S12" s="32">
        <f t="shared" si="13"/>
        <v>6</v>
      </c>
      <c r="T12" s="32">
        <f t="shared" si="13"/>
        <v>6</v>
      </c>
      <c r="U12" s="32">
        <f t="shared" si="13"/>
        <v>6</v>
      </c>
      <c r="V12" s="32">
        <f t="shared" si="13"/>
        <v>5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76</v>
      </c>
      <c r="I13" s="43">
        <f t="shared" si="7"/>
        <v>19</v>
      </c>
      <c r="J13" s="13">
        <f t="shared" si="3"/>
        <v>19</v>
      </c>
      <c r="K13" s="13">
        <f t="shared" si="4"/>
        <v>19</v>
      </c>
      <c r="L13" s="13">
        <f t="shared" si="5"/>
        <v>19</v>
      </c>
      <c r="M13" s="27">
        <f t="shared" si="6"/>
        <v>29</v>
      </c>
      <c r="N13" s="32">
        <f t="shared" si="8"/>
        <v>7</v>
      </c>
      <c r="O13" s="32">
        <f t="shared" si="9"/>
        <v>7</v>
      </c>
      <c r="P13" s="32">
        <f t="shared" si="10"/>
        <v>7</v>
      </c>
      <c r="Q13" s="32">
        <f t="shared" si="11"/>
        <v>8</v>
      </c>
      <c r="R13" s="32">
        <f t="shared" si="12"/>
        <v>47</v>
      </c>
      <c r="S13" s="32">
        <f t="shared" si="13"/>
        <v>12</v>
      </c>
      <c r="T13" s="32">
        <f t="shared" si="13"/>
        <v>12</v>
      </c>
      <c r="U13" s="32">
        <f t="shared" si="13"/>
        <v>12</v>
      </c>
      <c r="V13" s="32">
        <f t="shared" si="13"/>
        <v>11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58</v>
      </c>
      <c r="I14" s="43">
        <f t="shared" si="7"/>
        <v>15</v>
      </c>
      <c r="J14" s="13">
        <f t="shared" si="3"/>
        <v>15</v>
      </c>
      <c r="K14" s="13">
        <f t="shared" si="4"/>
        <v>15</v>
      </c>
      <c r="L14" s="13">
        <f t="shared" si="5"/>
        <v>13</v>
      </c>
      <c r="M14" s="27">
        <f t="shared" si="6"/>
        <v>3</v>
      </c>
      <c r="N14" s="32">
        <f t="shared" si="8"/>
        <v>1</v>
      </c>
      <c r="O14" s="32">
        <f t="shared" si="9"/>
        <v>1</v>
      </c>
      <c r="P14" s="32">
        <f t="shared" si="10"/>
        <v>1</v>
      </c>
      <c r="Q14" s="32">
        <f t="shared" si="11"/>
        <v>0</v>
      </c>
      <c r="R14" s="32">
        <f t="shared" si="12"/>
        <v>55</v>
      </c>
      <c r="S14" s="32">
        <f t="shared" si="13"/>
        <v>14</v>
      </c>
      <c r="T14" s="32">
        <f t="shared" si="13"/>
        <v>14</v>
      </c>
      <c r="U14" s="32">
        <f t="shared" si="13"/>
        <v>14</v>
      </c>
      <c r="V14" s="32">
        <f t="shared" si="13"/>
        <v>13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136</v>
      </c>
      <c r="I15" s="43">
        <f t="shared" si="7"/>
        <v>34</v>
      </c>
      <c r="J15" s="13">
        <f t="shared" si="3"/>
        <v>34</v>
      </c>
      <c r="K15" s="13">
        <f t="shared" si="4"/>
        <v>34</v>
      </c>
      <c r="L15" s="13">
        <f t="shared" si="5"/>
        <v>34</v>
      </c>
      <c r="M15" s="27">
        <f t="shared" si="6"/>
        <v>122</v>
      </c>
      <c r="N15" s="32">
        <f t="shared" si="8"/>
        <v>31</v>
      </c>
      <c r="O15" s="32">
        <f t="shared" si="9"/>
        <v>31</v>
      </c>
      <c r="P15" s="32">
        <f t="shared" si="10"/>
        <v>31</v>
      </c>
      <c r="Q15" s="32">
        <f t="shared" si="11"/>
        <v>29</v>
      </c>
      <c r="R15" s="32">
        <f t="shared" si="12"/>
        <v>14</v>
      </c>
      <c r="S15" s="32">
        <f t="shared" si="13"/>
        <v>3</v>
      </c>
      <c r="T15" s="32">
        <f t="shared" si="13"/>
        <v>3</v>
      </c>
      <c r="U15" s="32">
        <f t="shared" si="13"/>
        <v>3</v>
      </c>
      <c r="V15" s="32">
        <f t="shared" si="13"/>
        <v>5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83</v>
      </c>
      <c r="I16" s="43">
        <f t="shared" si="7"/>
        <v>21</v>
      </c>
      <c r="J16" s="13">
        <f t="shared" si="3"/>
        <v>21</v>
      </c>
      <c r="K16" s="13">
        <f t="shared" si="4"/>
        <v>21</v>
      </c>
      <c r="L16" s="13">
        <f t="shared" si="5"/>
        <v>20</v>
      </c>
      <c r="M16" s="27">
        <f t="shared" si="6"/>
        <v>7</v>
      </c>
      <c r="N16" s="32">
        <f t="shared" si="8"/>
        <v>2</v>
      </c>
      <c r="O16" s="32">
        <f t="shared" si="9"/>
        <v>2</v>
      </c>
      <c r="P16" s="32">
        <f t="shared" si="10"/>
        <v>2</v>
      </c>
      <c r="Q16" s="32">
        <f t="shared" si="11"/>
        <v>1</v>
      </c>
      <c r="R16" s="32">
        <f t="shared" si="12"/>
        <v>76</v>
      </c>
      <c r="S16" s="32">
        <f t="shared" si="13"/>
        <v>19</v>
      </c>
      <c r="T16" s="32">
        <f t="shared" si="13"/>
        <v>19</v>
      </c>
      <c r="U16" s="32">
        <f t="shared" si="13"/>
        <v>19</v>
      </c>
      <c r="V16" s="32">
        <f t="shared" si="13"/>
        <v>19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40</v>
      </c>
      <c r="I17" s="43">
        <f t="shared" si="7"/>
        <v>10</v>
      </c>
      <c r="J17" s="13">
        <f t="shared" si="3"/>
        <v>10</v>
      </c>
      <c r="K17" s="13">
        <f t="shared" si="4"/>
        <v>10</v>
      </c>
      <c r="L17" s="13">
        <f t="shared" si="5"/>
        <v>10</v>
      </c>
      <c r="M17" s="27">
        <f t="shared" si="6"/>
        <v>38</v>
      </c>
      <c r="N17" s="32">
        <f t="shared" si="8"/>
        <v>10</v>
      </c>
      <c r="O17" s="32">
        <f t="shared" si="9"/>
        <v>10</v>
      </c>
      <c r="P17" s="32">
        <f t="shared" si="10"/>
        <v>10</v>
      </c>
      <c r="Q17" s="32">
        <f t="shared" si="11"/>
        <v>8</v>
      </c>
      <c r="R17" s="32">
        <f t="shared" si="12"/>
        <v>2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2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45</v>
      </c>
      <c r="I18" s="43">
        <f t="shared" si="7"/>
        <v>11</v>
      </c>
      <c r="J18" s="13">
        <f t="shared" si="3"/>
        <v>11</v>
      </c>
      <c r="K18" s="13">
        <f t="shared" si="4"/>
        <v>11</v>
      </c>
      <c r="L18" s="13">
        <f t="shared" si="5"/>
        <v>12</v>
      </c>
      <c r="M18" s="27">
        <f t="shared" si="6"/>
        <v>15</v>
      </c>
      <c r="N18" s="32">
        <f t="shared" si="8"/>
        <v>4</v>
      </c>
      <c r="O18" s="32">
        <f t="shared" si="9"/>
        <v>4</v>
      </c>
      <c r="P18" s="32">
        <f t="shared" si="10"/>
        <v>4</v>
      </c>
      <c r="Q18" s="32">
        <f t="shared" si="11"/>
        <v>3</v>
      </c>
      <c r="R18" s="32">
        <f t="shared" si="12"/>
        <v>30</v>
      </c>
      <c r="S18" s="32">
        <f t="shared" si="13"/>
        <v>7</v>
      </c>
      <c r="T18" s="32">
        <f t="shared" si="13"/>
        <v>7</v>
      </c>
      <c r="U18" s="32">
        <f t="shared" si="13"/>
        <v>7</v>
      </c>
      <c r="V18" s="32">
        <f t="shared" si="13"/>
        <v>9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44</v>
      </c>
      <c r="I19" s="43">
        <f t="shared" si="7"/>
        <v>11</v>
      </c>
      <c r="J19" s="13">
        <f t="shared" si="3"/>
        <v>11</v>
      </c>
      <c r="K19" s="13">
        <f t="shared" si="4"/>
        <v>11</v>
      </c>
      <c r="L19" s="13">
        <f t="shared" si="5"/>
        <v>11</v>
      </c>
      <c r="M19" s="27">
        <f t="shared" si="6"/>
        <v>2</v>
      </c>
      <c r="N19" s="32">
        <f t="shared" si="8"/>
        <v>1</v>
      </c>
      <c r="O19" s="32">
        <f t="shared" si="9"/>
        <v>1</v>
      </c>
      <c r="P19" s="32">
        <f t="shared" si="10"/>
        <v>1</v>
      </c>
      <c r="Q19" s="32">
        <f t="shared" si="11"/>
        <v>-1</v>
      </c>
      <c r="R19" s="32">
        <f t="shared" si="12"/>
        <v>42</v>
      </c>
      <c r="S19" s="32">
        <f t="shared" si="13"/>
        <v>10</v>
      </c>
      <c r="T19" s="32">
        <f t="shared" si="13"/>
        <v>10</v>
      </c>
      <c r="U19" s="32">
        <f t="shared" si="13"/>
        <v>10</v>
      </c>
      <c r="V19" s="32">
        <f t="shared" si="13"/>
        <v>12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31</v>
      </c>
      <c r="I20" s="43">
        <f t="shared" si="7"/>
        <v>8</v>
      </c>
      <c r="J20" s="13">
        <f t="shared" si="3"/>
        <v>8</v>
      </c>
      <c r="K20" s="13">
        <f t="shared" si="4"/>
        <v>8</v>
      </c>
      <c r="L20" s="13">
        <f t="shared" si="5"/>
        <v>7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31</v>
      </c>
      <c r="S20" s="32">
        <f t="shared" si="13"/>
        <v>8</v>
      </c>
      <c r="T20" s="32">
        <f t="shared" si="13"/>
        <v>8</v>
      </c>
      <c r="U20" s="32">
        <f t="shared" si="13"/>
        <v>8</v>
      </c>
      <c r="V20" s="32">
        <f t="shared" si="13"/>
        <v>7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50</v>
      </c>
      <c r="I21" s="43">
        <f t="shared" si="7"/>
        <v>13</v>
      </c>
      <c r="J21" s="13">
        <f t="shared" si="3"/>
        <v>13</v>
      </c>
      <c r="K21" s="13">
        <f t="shared" si="4"/>
        <v>13</v>
      </c>
      <c r="L21" s="13">
        <f t="shared" si="5"/>
        <v>11</v>
      </c>
      <c r="M21" s="27">
        <f t="shared" si="6"/>
        <v>46</v>
      </c>
      <c r="N21" s="32">
        <f t="shared" si="8"/>
        <v>12</v>
      </c>
      <c r="O21" s="32">
        <f t="shared" si="9"/>
        <v>12</v>
      </c>
      <c r="P21" s="32">
        <f t="shared" si="10"/>
        <v>12</v>
      </c>
      <c r="Q21" s="32">
        <f t="shared" si="11"/>
        <v>10</v>
      </c>
      <c r="R21" s="32">
        <f t="shared" si="12"/>
        <v>4</v>
      </c>
      <c r="S21" s="32">
        <f t="shared" si="13"/>
        <v>1</v>
      </c>
      <c r="T21" s="32">
        <f t="shared" si="13"/>
        <v>1</v>
      </c>
      <c r="U21" s="32">
        <f t="shared" si="13"/>
        <v>1</v>
      </c>
      <c r="V21" s="32">
        <f t="shared" si="13"/>
        <v>1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30</v>
      </c>
      <c r="I22" s="43">
        <f t="shared" si="7"/>
        <v>8</v>
      </c>
      <c r="J22" s="13">
        <f t="shared" si="3"/>
        <v>8</v>
      </c>
      <c r="K22" s="13">
        <f t="shared" si="4"/>
        <v>8</v>
      </c>
      <c r="L22" s="13">
        <f t="shared" si="5"/>
        <v>6</v>
      </c>
      <c r="M22" s="27">
        <f t="shared" si="6"/>
        <v>2</v>
      </c>
      <c r="N22" s="32">
        <f t="shared" si="8"/>
        <v>1</v>
      </c>
      <c r="O22" s="32">
        <f t="shared" si="9"/>
        <v>1</v>
      </c>
      <c r="P22" s="32">
        <f t="shared" si="10"/>
        <v>1</v>
      </c>
      <c r="Q22" s="32">
        <f t="shared" si="11"/>
        <v>-1</v>
      </c>
      <c r="R22" s="32">
        <f t="shared" si="12"/>
        <v>28</v>
      </c>
      <c r="S22" s="32">
        <f t="shared" si="13"/>
        <v>7</v>
      </c>
      <c r="T22" s="32">
        <f t="shared" si="13"/>
        <v>7</v>
      </c>
      <c r="U22" s="32">
        <f t="shared" si="13"/>
        <v>7</v>
      </c>
      <c r="V22" s="32">
        <f t="shared" si="13"/>
        <v>7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28</v>
      </c>
      <c r="I23" s="43">
        <f t="shared" si="7"/>
        <v>7</v>
      </c>
      <c r="J23" s="13">
        <f t="shared" si="3"/>
        <v>7</v>
      </c>
      <c r="K23" s="13">
        <f t="shared" si="4"/>
        <v>7</v>
      </c>
      <c r="L23" s="13">
        <f t="shared" si="5"/>
        <v>7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28</v>
      </c>
      <c r="S23" s="32">
        <f t="shared" si="13"/>
        <v>7</v>
      </c>
      <c r="T23" s="32">
        <f t="shared" si="13"/>
        <v>7</v>
      </c>
      <c r="U23" s="32">
        <f t="shared" si="13"/>
        <v>7</v>
      </c>
      <c r="V23" s="32">
        <f t="shared" si="13"/>
        <v>7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41</v>
      </c>
      <c r="I24" s="43">
        <f t="shared" si="7"/>
        <v>10</v>
      </c>
      <c r="J24" s="13">
        <f t="shared" si="3"/>
        <v>10</v>
      </c>
      <c r="K24" s="13">
        <f t="shared" si="4"/>
        <v>10</v>
      </c>
      <c r="L24" s="13">
        <f t="shared" si="5"/>
        <v>11</v>
      </c>
      <c r="M24" s="27">
        <f t="shared" si="6"/>
        <v>3</v>
      </c>
      <c r="N24" s="32">
        <f t="shared" si="8"/>
        <v>1</v>
      </c>
      <c r="O24" s="32">
        <f t="shared" si="9"/>
        <v>1</v>
      </c>
      <c r="P24" s="32">
        <f t="shared" si="10"/>
        <v>1</v>
      </c>
      <c r="Q24" s="32">
        <f t="shared" si="11"/>
        <v>0</v>
      </c>
      <c r="R24" s="32">
        <f t="shared" si="12"/>
        <v>38</v>
      </c>
      <c r="S24" s="32">
        <f t="shared" si="13"/>
        <v>9</v>
      </c>
      <c r="T24" s="32">
        <f t="shared" si="13"/>
        <v>9</v>
      </c>
      <c r="U24" s="32">
        <f t="shared" si="13"/>
        <v>9</v>
      </c>
      <c r="V24" s="32">
        <f t="shared" si="13"/>
        <v>11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16</v>
      </c>
      <c r="I25" s="43">
        <f t="shared" si="7"/>
        <v>4</v>
      </c>
      <c r="J25" s="13">
        <f t="shared" si="3"/>
        <v>4</v>
      </c>
      <c r="K25" s="13">
        <f t="shared" si="4"/>
        <v>4</v>
      </c>
      <c r="L25" s="13">
        <f t="shared" si="5"/>
        <v>4</v>
      </c>
      <c r="M25" s="27">
        <f t="shared" si="6"/>
        <v>2</v>
      </c>
      <c r="N25" s="32">
        <f t="shared" si="8"/>
        <v>1</v>
      </c>
      <c r="O25" s="32">
        <f t="shared" si="9"/>
        <v>1</v>
      </c>
      <c r="P25" s="32">
        <f t="shared" si="10"/>
        <v>1</v>
      </c>
      <c r="Q25" s="32">
        <f t="shared" si="11"/>
        <v>-1</v>
      </c>
      <c r="R25" s="32">
        <f t="shared" si="12"/>
        <v>14</v>
      </c>
      <c r="S25" s="32">
        <f t="shared" si="13"/>
        <v>3</v>
      </c>
      <c r="T25" s="32">
        <f t="shared" si="13"/>
        <v>3</v>
      </c>
      <c r="U25" s="32">
        <f t="shared" si="13"/>
        <v>3</v>
      </c>
      <c r="V25" s="32">
        <f t="shared" si="13"/>
        <v>5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69</v>
      </c>
      <c r="I26" s="43">
        <f t="shared" si="7"/>
        <v>17</v>
      </c>
      <c r="J26" s="13">
        <f t="shared" si="3"/>
        <v>17</v>
      </c>
      <c r="K26" s="13">
        <f t="shared" si="4"/>
        <v>17</v>
      </c>
      <c r="L26" s="13">
        <f t="shared" si="5"/>
        <v>18</v>
      </c>
      <c r="M26" s="27">
        <f t="shared" si="6"/>
        <v>28</v>
      </c>
      <c r="N26" s="32">
        <f t="shared" si="8"/>
        <v>7</v>
      </c>
      <c r="O26" s="32">
        <f t="shared" si="9"/>
        <v>7</v>
      </c>
      <c r="P26" s="32">
        <f t="shared" si="10"/>
        <v>7</v>
      </c>
      <c r="Q26" s="32">
        <f t="shared" si="11"/>
        <v>7</v>
      </c>
      <c r="R26" s="32">
        <f t="shared" si="12"/>
        <v>41</v>
      </c>
      <c r="S26" s="32">
        <f t="shared" si="13"/>
        <v>10</v>
      </c>
      <c r="T26" s="32">
        <f t="shared" si="13"/>
        <v>10</v>
      </c>
      <c r="U26" s="32">
        <f t="shared" si="13"/>
        <v>10</v>
      </c>
      <c r="V26" s="32">
        <f t="shared" si="13"/>
        <v>11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43</v>
      </c>
      <c r="I27" s="43">
        <f t="shared" si="7"/>
        <v>11</v>
      </c>
      <c r="J27" s="13">
        <f t="shared" si="3"/>
        <v>11</v>
      </c>
      <c r="K27" s="13">
        <f t="shared" si="4"/>
        <v>11</v>
      </c>
      <c r="L27" s="13">
        <f t="shared" si="5"/>
        <v>10</v>
      </c>
      <c r="M27" s="27">
        <f t="shared" si="6"/>
        <v>4</v>
      </c>
      <c r="N27" s="32">
        <f t="shared" si="8"/>
        <v>1</v>
      </c>
      <c r="O27" s="32">
        <f t="shared" si="9"/>
        <v>1</v>
      </c>
      <c r="P27" s="32">
        <f t="shared" si="10"/>
        <v>1</v>
      </c>
      <c r="Q27" s="32">
        <f t="shared" si="11"/>
        <v>1</v>
      </c>
      <c r="R27" s="32">
        <f t="shared" si="12"/>
        <v>39</v>
      </c>
      <c r="S27" s="32">
        <f t="shared" si="13"/>
        <v>10</v>
      </c>
      <c r="T27" s="32">
        <f t="shared" si="13"/>
        <v>10</v>
      </c>
      <c r="U27" s="32">
        <f t="shared" si="13"/>
        <v>10</v>
      </c>
      <c r="V27" s="32">
        <f t="shared" si="13"/>
        <v>9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73</v>
      </c>
      <c r="I28" s="43">
        <f t="shared" si="7"/>
        <v>18</v>
      </c>
      <c r="J28" s="13">
        <f t="shared" si="3"/>
        <v>18</v>
      </c>
      <c r="K28" s="13">
        <f t="shared" si="4"/>
        <v>18</v>
      </c>
      <c r="L28" s="13">
        <f t="shared" si="5"/>
        <v>19</v>
      </c>
      <c r="M28" s="27">
        <f t="shared" si="6"/>
        <v>13</v>
      </c>
      <c r="N28" s="32">
        <f t="shared" si="8"/>
        <v>3</v>
      </c>
      <c r="O28" s="32">
        <f t="shared" si="9"/>
        <v>3</v>
      </c>
      <c r="P28" s="32">
        <f t="shared" si="10"/>
        <v>3</v>
      </c>
      <c r="Q28" s="32">
        <f t="shared" si="11"/>
        <v>4</v>
      </c>
      <c r="R28" s="32">
        <f t="shared" si="12"/>
        <v>60</v>
      </c>
      <c r="S28" s="32">
        <f t="shared" si="13"/>
        <v>15</v>
      </c>
      <c r="T28" s="32">
        <f t="shared" si="13"/>
        <v>15</v>
      </c>
      <c r="U28" s="32">
        <f t="shared" si="13"/>
        <v>15</v>
      </c>
      <c r="V28" s="32">
        <f t="shared" si="13"/>
        <v>15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52</v>
      </c>
      <c r="I29" s="43">
        <f t="shared" si="7"/>
        <v>13</v>
      </c>
      <c r="J29" s="13">
        <f t="shared" si="3"/>
        <v>13</v>
      </c>
      <c r="K29" s="13">
        <f t="shared" si="4"/>
        <v>13</v>
      </c>
      <c r="L29" s="13">
        <f t="shared" si="5"/>
        <v>13</v>
      </c>
      <c r="M29" s="27">
        <f t="shared" si="6"/>
        <v>4</v>
      </c>
      <c r="N29" s="32">
        <f t="shared" si="8"/>
        <v>1</v>
      </c>
      <c r="O29" s="32">
        <f t="shared" si="9"/>
        <v>1</v>
      </c>
      <c r="P29" s="32">
        <f t="shared" si="10"/>
        <v>1</v>
      </c>
      <c r="Q29" s="32">
        <f t="shared" si="11"/>
        <v>1</v>
      </c>
      <c r="R29" s="32">
        <f t="shared" si="12"/>
        <v>48</v>
      </c>
      <c r="S29" s="32">
        <f t="shared" si="13"/>
        <v>12</v>
      </c>
      <c r="T29" s="32">
        <f t="shared" si="13"/>
        <v>12</v>
      </c>
      <c r="U29" s="32">
        <f t="shared" si="13"/>
        <v>12</v>
      </c>
      <c r="V29" s="32">
        <f t="shared" si="13"/>
        <v>12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52</v>
      </c>
      <c r="I30" s="43">
        <f t="shared" si="7"/>
        <v>13</v>
      </c>
      <c r="J30" s="13">
        <f t="shared" si="3"/>
        <v>13</v>
      </c>
      <c r="K30" s="13">
        <f t="shared" si="4"/>
        <v>13</v>
      </c>
      <c r="L30" s="13">
        <f t="shared" si="5"/>
        <v>13</v>
      </c>
      <c r="M30" s="27">
        <f t="shared" si="6"/>
        <v>7</v>
      </c>
      <c r="N30" s="32">
        <f t="shared" si="8"/>
        <v>2</v>
      </c>
      <c r="O30" s="32">
        <f t="shared" si="9"/>
        <v>2</v>
      </c>
      <c r="P30" s="32">
        <f t="shared" si="10"/>
        <v>2</v>
      </c>
      <c r="Q30" s="32">
        <f t="shared" si="11"/>
        <v>1</v>
      </c>
      <c r="R30" s="32">
        <f t="shared" si="12"/>
        <v>45</v>
      </c>
      <c r="S30" s="32">
        <f t="shared" si="13"/>
        <v>11</v>
      </c>
      <c r="T30" s="32">
        <f t="shared" si="13"/>
        <v>11</v>
      </c>
      <c r="U30" s="32">
        <f t="shared" si="13"/>
        <v>11</v>
      </c>
      <c r="V30" s="32">
        <f t="shared" si="13"/>
        <v>12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/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79</v>
      </c>
      <c r="I42" s="43">
        <f t="shared" si="7"/>
        <v>20</v>
      </c>
      <c r="J42" s="13">
        <f t="shared" si="3"/>
        <v>20</v>
      </c>
      <c r="K42" s="13">
        <f t="shared" si="4"/>
        <v>20</v>
      </c>
      <c r="L42" s="13">
        <f t="shared" si="5"/>
        <v>19</v>
      </c>
      <c r="M42" s="27">
        <f t="shared" si="14"/>
        <v>59</v>
      </c>
      <c r="N42" s="32">
        <f t="shared" si="8"/>
        <v>15</v>
      </c>
      <c r="O42" s="32">
        <f t="shared" si="9"/>
        <v>15</v>
      </c>
      <c r="P42" s="32">
        <f t="shared" si="10"/>
        <v>15</v>
      </c>
      <c r="Q42" s="32">
        <f t="shared" si="11"/>
        <v>14</v>
      </c>
      <c r="R42" s="32">
        <f t="shared" si="12"/>
        <v>20</v>
      </c>
      <c r="S42" s="32">
        <f t="shared" si="13"/>
        <v>5</v>
      </c>
      <c r="T42" s="32">
        <f t="shared" si="13"/>
        <v>5</v>
      </c>
      <c r="U42" s="32">
        <f t="shared" si="13"/>
        <v>5</v>
      </c>
      <c r="V42" s="32">
        <f t="shared" si="13"/>
        <v>5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202</v>
      </c>
      <c r="I43" s="43">
        <f t="shared" si="7"/>
        <v>51</v>
      </c>
      <c r="J43" s="13">
        <f t="shared" si="3"/>
        <v>51</v>
      </c>
      <c r="K43" s="13">
        <f t="shared" si="4"/>
        <v>51</v>
      </c>
      <c r="L43" s="13">
        <f t="shared" si="5"/>
        <v>49</v>
      </c>
      <c r="M43" s="27">
        <f t="shared" si="14"/>
        <v>172</v>
      </c>
      <c r="N43" s="27">
        <f t="shared" si="8"/>
        <v>43</v>
      </c>
      <c r="O43" s="27">
        <f t="shared" si="9"/>
        <v>43</v>
      </c>
      <c r="P43" s="27">
        <f t="shared" si="10"/>
        <v>43</v>
      </c>
      <c r="Q43" s="27">
        <f t="shared" si="11"/>
        <v>43</v>
      </c>
      <c r="R43" s="32">
        <f t="shared" si="12"/>
        <v>30</v>
      </c>
      <c r="S43" s="32">
        <f t="shared" si="13"/>
        <v>8</v>
      </c>
      <c r="T43" s="32">
        <f t="shared" si="13"/>
        <v>8</v>
      </c>
      <c r="U43" s="32">
        <f t="shared" si="13"/>
        <v>8</v>
      </c>
      <c r="V43" s="32">
        <f t="shared" si="13"/>
        <v>6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321</v>
      </c>
      <c r="I44" s="43">
        <f t="shared" si="7"/>
        <v>80</v>
      </c>
      <c r="J44" s="13">
        <f t="shared" si="3"/>
        <v>80</v>
      </c>
      <c r="K44" s="13">
        <f t="shared" si="4"/>
        <v>80</v>
      </c>
      <c r="L44" s="13">
        <f t="shared" si="5"/>
        <v>81</v>
      </c>
      <c r="M44" s="27">
        <f t="shared" si="14"/>
        <v>271</v>
      </c>
      <c r="N44" s="27">
        <f t="shared" si="8"/>
        <v>68</v>
      </c>
      <c r="O44" s="27">
        <f t="shared" si="9"/>
        <v>68</v>
      </c>
      <c r="P44" s="27">
        <f t="shared" si="10"/>
        <v>68</v>
      </c>
      <c r="Q44" s="27">
        <f t="shared" si="11"/>
        <v>67</v>
      </c>
      <c r="R44" s="32">
        <f t="shared" si="12"/>
        <v>50</v>
      </c>
      <c r="S44" s="32">
        <f t="shared" si="13"/>
        <v>12</v>
      </c>
      <c r="T44" s="32">
        <f t="shared" si="13"/>
        <v>12</v>
      </c>
      <c r="U44" s="32">
        <f t="shared" si="13"/>
        <v>12</v>
      </c>
      <c r="V44" s="32">
        <f t="shared" si="13"/>
        <v>14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324</v>
      </c>
      <c r="I45" s="43">
        <f t="shared" si="7"/>
        <v>81</v>
      </c>
      <c r="J45" s="13">
        <f t="shared" si="3"/>
        <v>81</v>
      </c>
      <c r="K45" s="13">
        <f t="shared" si="4"/>
        <v>81</v>
      </c>
      <c r="L45" s="13">
        <f t="shared" si="5"/>
        <v>81</v>
      </c>
      <c r="M45" s="27">
        <f t="shared" si="14"/>
        <v>264</v>
      </c>
      <c r="N45" s="27">
        <f t="shared" si="8"/>
        <v>66</v>
      </c>
      <c r="O45" s="27">
        <f t="shared" si="9"/>
        <v>66</v>
      </c>
      <c r="P45" s="27">
        <f t="shared" si="10"/>
        <v>66</v>
      </c>
      <c r="Q45" s="27">
        <f t="shared" si="11"/>
        <v>66</v>
      </c>
      <c r="R45" s="32">
        <f t="shared" si="12"/>
        <v>60</v>
      </c>
      <c r="S45" s="32">
        <f t="shared" si="13"/>
        <v>15</v>
      </c>
      <c r="T45" s="32">
        <f t="shared" si="13"/>
        <v>15</v>
      </c>
      <c r="U45" s="32">
        <f t="shared" si="13"/>
        <v>15</v>
      </c>
      <c r="V45" s="32">
        <f t="shared" si="13"/>
        <v>15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41</v>
      </c>
      <c r="I48" s="43">
        <f t="shared" si="7"/>
        <v>10</v>
      </c>
      <c r="J48" s="13">
        <f t="shared" si="3"/>
        <v>10</v>
      </c>
      <c r="K48" s="13">
        <f t="shared" si="4"/>
        <v>10</v>
      </c>
      <c r="L48" s="13">
        <f t="shared" si="5"/>
        <v>11</v>
      </c>
      <c r="M48" s="27">
        <f t="shared" si="14"/>
        <v>18</v>
      </c>
      <c r="N48" s="27">
        <f t="shared" si="8"/>
        <v>5</v>
      </c>
      <c r="O48" s="27">
        <f t="shared" si="9"/>
        <v>5</v>
      </c>
      <c r="P48" s="27">
        <f t="shared" si="10"/>
        <v>5</v>
      </c>
      <c r="Q48" s="27">
        <f t="shared" si="11"/>
        <v>3</v>
      </c>
      <c r="R48" s="32">
        <f t="shared" si="12"/>
        <v>23</v>
      </c>
      <c r="S48" s="32">
        <f t="shared" si="13"/>
        <v>5</v>
      </c>
      <c r="T48" s="32">
        <f t="shared" si="13"/>
        <v>5</v>
      </c>
      <c r="U48" s="32">
        <f t="shared" si="13"/>
        <v>5</v>
      </c>
      <c r="V48" s="32">
        <f t="shared" si="13"/>
        <v>8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154</v>
      </c>
      <c r="I50" s="43">
        <f t="shared" si="7"/>
        <v>39</v>
      </c>
      <c r="J50" s="13">
        <f t="shared" si="3"/>
        <v>39</v>
      </c>
      <c r="K50" s="13">
        <f t="shared" si="4"/>
        <v>39</v>
      </c>
      <c r="L50" s="13">
        <f t="shared" si="5"/>
        <v>37</v>
      </c>
      <c r="M50" s="27">
        <f t="shared" si="14"/>
        <v>68</v>
      </c>
      <c r="N50" s="27">
        <f t="shared" si="8"/>
        <v>17</v>
      </c>
      <c r="O50" s="27">
        <f t="shared" si="9"/>
        <v>17</v>
      </c>
      <c r="P50" s="27">
        <f t="shared" si="10"/>
        <v>17</v>
      </c>
      <c r="Q50" s="27">
        <f t="shared" si="11"/>
        <v>17</v>
      </c>
      <c r="R50" s="32">
        <f t="shared" si="12"/>
        <v>86</v>
      </c>
      <c r="S50" s="32">
        <f t="shared" si="13"/>
        <v>22</v>
      </c>
      <c r="T50" s="32">
        <f t="shared" si="13"/>
        <v>22</v>
      </c>
      <c r="U50" s="32">
        <f t="shared" si="13"/>
        <v>22</v>
      </c>
      <c r="V50" s="32">
        <f t="shared" si="13"/>
        <v>20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24</v>
      </c>
      <c r="I51" s="43">
        <f t="shared" si="7"/>
        <v>6</v>
      </c>
      <c r="J51" s="13">
        <f t="shared" si="3"/>
        <v>6</v>
      </c>
      <c r="K51" s="13">
        <f t="shared" si="4"/>
        <v>6</v>
      </c>
      <c r="L51" s="13">
        <f t="shared" si="5"/>
        <v>6</v>
      </c>
      <c r="M51" s="27">
        <f t="shared" si="14"/>
        <v>21</v>
      </c>
      <c r="N51" s="27">
        <f t="shared" si="8"/>
        <v>5</v>
      </c>
      <c r="O51" s="27">
        <f t="shared" si="9"/>
        <v>5</v>
      </c>
      <c r="P51" s="27">
        <f t="shared" si="10"/>
        <v>5</v>
      </c>
      <c r="Q51" s="27">
        <f t="shared" si="11"/>
        <v>6</v>
      </c>
      <c r="R51" s="32">
        <f t="shared" si="12"/>
        <v>3</v>
      </c>
      <c r="S51" s="32">
        <f t="shared" si="13"/>
        <v>1</v>
      </c>
      <c r="T51" s="32">
        <f t="shared" si="13"/>
        <v>1</v>
      </c>
      <c r="U51" s="32">
        <f t="shared" si="13"/>
        <v>1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/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/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/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/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/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/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/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/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/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2361</v>
      </c>
      <c r="I81" s="54">
        <f t="shared" si="29"/>
        <v>593</v>
      </c>
      <c r="J81" s="8">
        <f t="shared" si="29"/>
        <v>593</v>
      </c>
      <c r="K81" s="8">
        <f t="shared" si="29"/>
        <v>593</v>
      </c>
      <c r="L81" s="8">
        <f t="shared" si="29"/>
        <v>582</v>
      </c>
      <c r="M81" s="8">
        <f t="shared" si="29"/>
        <v>1268</v>
      </c>
      <c r="N81" s="8">
        <f t="shared" si="29"/>
        <v>321</v>
      </c>
      <c r="O81" s="8">
        <f t="shared" si="29"/>
        <v>321</v>
      </c>
      <c r="P81" s="8">
        <f t="shared" si="29"/>
        <v>321</v>
      </c>
      <c r="Q81" s="8">
        <f t="shared" si="29"/>
        <v>305</v>
      </c>
      <c r="R81" s="8">
        <f t="shared" si="29"/>
        <v>1093</v>
      </c>
      <c r="S81" s="8">
        <f t="shared" si="29"/>
        <v>272</v>
      </c>
      <c r="T81" s="8">
        <f t="shared" si="29"/>
        <v>272</v>
      </c>
      <c r="U81" s="8">
        <f t="shared" si="29"/>
        <v>272</v>
      </c>
      <c r="V81" s="8">
        <f t="shared" si="29"/>
        <v>277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H7" activePane="bottomRight" state="frozen"/>
      <selection pane="topRight" activeCell="G1" sqref="G1"/>
      <selection pane="bottomLeft" activeCell="A7" sqref="A7"/>
      <selection pane="bottomRight" activeCell="M70" sqref="M70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151</v>
      </c>
    </row>
    <row r="3" spans="1:22" ht="15.75" x14ac:dyDescent="0.25">
      <c r="B3" s="20" t="s">
        <v>150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0</v>
      </c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0</v>
      </c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0</v>
      </c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0</v>
      </c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0</v>
      </c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0</v>
      </c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0</v>
      </c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0</v>
      </c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0</v>
      </c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0</v>
      </c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0</v>
      </c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950</v>
      </c>
      <c r="I18" s="43">
        <f t="shared" si="7"/>
        <v>238</v>
      </c>
      <c r="J18" s="13">
        <f t="shared" si="3"/>
        <v>238</v>
      </c>
      <c r="K18" s="13">
        <f t="shared" si="4"/>
        <v>238</v>
      </c>
      <c r="L18" s="13">
        <f t="shared" si="5"/>
        <v>236</v>
      </c>
      <c r="M18" s="27">
        <f t="shared" si="6"/>
        <v>323</v>
      </c>
      <c r="N18" s="32">
        <f t="shared" si="8"/>
        <v>81</v>
      </c>
      <c r="O18" s="32">
        <f t="shared" si="9"/>
        <v>81</v>
      </c>
      <c r="P18" s="32">
        <f t="shared" si="10"/>
        <v>81</v>
      </c>
      <c r="Q18" s="32">
        <f t="shared" si="11"/>
        <v>80</v>
      </c>
      <c r="R18" s="32">
        <f t="shared" si="12"/>
        <v>627</v>
      </c>
      <c r="S18" s="32">
        <f t="shared" si="13"/>
        <v>157</v>
      </c>
      <c r="T18" s="32">
        <f t="shared" si="13"/>
        <v>157</v>
      </c>
      <c r="U18" s="32">
        <f t="shared" si="13"/>
        <v>157</v>
      </c>
      <c r="V18" s="32">
        <f t="shared" si="13"/>
        <v>156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0</v>
      </c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0</v>
      </c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0</v>
      </c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0</v>
      </c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0</v>
      </c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0</v>
      </c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0</v>
      </c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0</v>
      </c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0</v>
      </c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988</v>
      </c>
      <c r="I28" s="43">
        <f t="shared" si="7"/>
        <v>247</v>
      </c>
      <c r="J28" s="13">
        <f t="shared" si="3"/>
        <v>247</v>
      </c>
      <c r="K28" s="13">
        <f t="shared" si="4"/>
        <v>247</v>
      </c>
      <c r="L28" s="13">
        <f t="shared" si="5"/>
        <v>247</v>
      </c>
      <c r="M28" s="27">
        <f t="shared" si="6"/>
        <v>177</v>
      </c>
      <c r="N28" s="32">
        <f t="shared" si="8"/>
        <v>44</v>
      </c>
      <c r="O28" s="32">
        <f t="shared" si="9"/>
        <v>44</v>
      </c>
      <c r="P28" s="32">
        <f t="shared" si="10"/>
        <v>44</v>
      </c>
      <c r="Q28" s="32">
        <f t="shared" si="11"/>
        <v>45</v>
      </c>
      <c r="R28" s="32">
        <f t="shared" si="12"/>
        <v>811</v>
      </c>
      <c r="S28" s="32">
        <f t="shared" si="13"/>
        <v>203</v>
      </c>
      <c r="T28" s="32">
        <f t="shared" si="13"/>
        <v>203</v>
      </c>
      <c r="U28" s="32">
        <f t="shared" si="13"/>
        <v>203</v>
      </c>
      <c r="V28" s="32">
        <f t="shared" si="13"/>
        <v>202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0</v>
      </c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0</v>
      </c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2200</v>
      </c>
      <c r="I31" s="43">
        <f t="shared" si="7"/>
        <v>550</v>
      </c>
      <c r="J31" s="13">
        <f t="shared" si="3"/>
        <v>550</v>
      </c>
      <c r="K31" s="13">
        <f t="shared" si="4"/>
        <v>550</v>
      </c>
      <c r="L31" s="13">
        <f t="shared" si="5"/>
        <v>550</v>
      </c>
      <c r="M31" s="27">
        <f t="shared" si="6"/>
        <v>1181</v>
      </c>
      <c r="N31" s="27">
        <f t="shared" si="8"/>
        <v>295</v>
      </c>
      <c r="O31" s="27">
        <f t="shared" si="9"/>
        <v>295</v>
      </c>
      <c r="P31" s="27">
        <f t="shared" si="10"/>
        <v>295</v>
      </c>
      <c r="Q31" s="27">
        <f t="shared" si="11"/>
        <v>296</v>
      </c>
      <c r="R31" s="32">
        <f t="shared" si="12"/>
        <v>1019</v>
      </c>
      <c r="S31" s="32">
        <f t="shared" si="13"/>
        <v>255</v>
      </c>
      <c r="T31" s="32">
        <f t="shared" si="13"/>
        <v>255</v>
      </c>
      <c r="U31" s="32">
        <f t="shared" si="13"/>
        <v>255</v>
      </c>
      <c r="V31" s="32">
        <f t="shared" si="13"/>
        <v>254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1780</v>
      </c>
      <c r="I32" s="43">
        <f t="shared" si="7"/>
        <v>445</v>
      </c>
      <c r="J32" s="13">
        <f t="shared" si="3"/>
        <v>445</v>
      </c>
      <c r="K32" s="13">
        <f t="shared" si="4"/>
        <v>445</v>
      </c>
      <c r="L32" s="13">
        <f t="shared" si="5"/>
        <v>445</v>
      </c>
      <c r="M32" s="27">
        <f t="shared" si="6"/>
        <v>970</v>
      </c>
      <c r="N32" s="27">
        <f t="shared" si="8"/>
        <v>243</v>
      </c>
      <c r="O32" s="27">
        <f t="shared" si="9"/>
        <v>243</v>
      </c>
      <c r="P32" s="27">
        <f t="shared" si="10"/>
        <v>243</v>
      </c>
      <c r="Q32" s="27">
        <f t="shared" si="11"/>
        <v>241</v>
      </c>
      <c r="R32" s="32">
        <f t="shared" si="12"/>
        <v>810</v>
      </c>
      <c r="S32" s="32">
        <f t="shared" si="13"/>
        <v>202</v>
      </c>
      <c r="T32" s="32">
        <f t="shared" si="13"/>
        <v>202</v>
      </c>
      <c r="U32" s="32">
        <f t="shared" si="13"/>
        <v>202</v>
      </c>
      <c r="V32" s="32">
        <f t="shared" si="13"/>
        <v>204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8752</v>
      </c>
      <c r="I34" s="43">
        <f t="shared" si="7"/>
        <v>2188</v>
      </c>
      <c r="J34" s="13">
        <f t="shared" si="3"/>
        <v>2188</v>
      </c>
      <c r="K34" s="13">
        <f t="shared" si="4"/>
        <v>2188</v>
      </c>
      <c r="L34" s="13">
        <f t="shared" si="5"/>
        <v>2188</v>
      </c>
      <c r="M34" s="27">
        <f t="shared" si="6"/>
        <v>4697</v>
      </c>
      <c r="N34" s="27">
        <f t="shared" si="8"/>
        <v>1174</v>
      </c>
      <c r="O34" s="27">
        <f t="shared" si="9"/>
        <v>1174</v>
      </c>
      <c r="P34" s="27">
        <f t="shared" si="10"/>
        <v>1174</v>
      </c>
      <c r="Q34" s="27">
        <f t="shared" si="11"/>
        <v>1175</v>
      </c>
      <c r="R34" s="32">
        <f t="shared" si="12"/>
        <v>4055</v>
      </c>
      <c r="S34" s="32">
        <f t="shared" si="13"/>
        <v>1014</v>
      </c>
      <c r="T34" s="32">
        <f t="shared" si="13"/>
        <v>1014</v>
      </c>
      <c r="U34" s="32">
        <f t="shared" si="13"/>
        <v>1014</v>
      </c>
      <c r="V34" s="32">
        <f t="shared" si="13"/>
        <v>1013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100</v>
      </c>
      <c r="I40" s="43">
        <f t="shared" si="7"/>
        <v>25</v>
      </c>
      <c r="J40" s="13">
        <f t="shared" si="3"/>
        <v>25</v>
      </c>
      <c r="K40" s="13">
        <f t="shared" si="4"/>
        <v>25</v>
      </c>
      <c r="L40" s="13">
        <f t="shared" si="5"/>
        <v>25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100</v>
      </c>
      <c r="S40" s="32">
        <f t="shared" si="13"/>
        <v>25</v>
      </c>
      <c r="T40" s="32">
        <f t="shared" si="13"/>
        <v>25</v>
      </c>
      <c r="U40" s="32">
        <f t="shared" si="13"/>
        <v>25</v>
      </c>
      <c r="V40" s="32">
        <f t="shared" si="13"/>
        <v>25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2000</v>
      </c>
      <c r="I41" s="43">
        <f t="shared" si="7"/>
        <v>500</v>
      </c>
      <c r="J41" s="13">
        <f t="shared" si="3"/>
        <v>500</v>
      </c>
      <c r="K41" s="13">
        <f t="shared" si="4"/>
        <v>500</v>
      </c>
      <c r="L41" s="13">
        <f t="shared" si="5"/>
        <v>500</v>
      </c>
      <c r="M41" s="27">
        <f t="shared" ref="M41:M54" si="14">ROUND(H41*E41,0)</f>
        <v>1672</v>
      </c>
      <c r="N41" s="32">
        <f t="shared" si="8"/>
        <v>418</v>
      </c>
      <c r="O41" s="32">
        <f t="shared" si="9"/>
        <v>418</v>
      </c>
      <c r="P41" s="32">
        <f t="shared" si="10"/>
        <v>418</v>
      </c>
      <c r="Q41" s="32">
        <f t="shared" si="11"/>
        <v>418</v>
      </c>
      <c r="R41" s="32">
        <f t="shared" si="12"/>
        <v>328</v>
      </c>
      <c r="S41" s="32">
        <f t="shared" si="13"/>
        <v>82</v>
      </c>
      <c r="T41" s="32">
        <f t="shared" si="13"/>
        <v>82</v>
      </c>
      <c r="U41" s="32">
        <f t="shared" si="13"/>
        <v>82</v>
      </c>
      <c r="V41" s="32">
        <f t="shared" si="13"/>
        <v>82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12535</v>
      </c>
      <c r="I42" s="43">
        <f t="shared" si="7"/>
        <v>3134</v>
      </c>
      <c r="J42" s="13">
        <f t="shared" si="3"/>
        <v>3134</v>
      </c>
      <c r="K42" s="13">
        <f t="shared" si="4"/>
        <v>3134</v>
      </c>
      <c r="L42" s="13">
        <f t="shared" si="5"/>
        <v>3133</v>
      </c>
      <c r="M42" s="27">
        <f t="shared" si="14"/>
        <v>9290</v>
      </c>
      <c r="N42" s="32">
        <f t="shared" si="8"/>
        <v>2323</v>
      </c>
      <c r="O42" s="32">
        <f t="shared" si="9"/>
        <v>2323</v>
      </c>
      <c r="P42" s="32">
        <f t="shared" si="10"/>
        <v>2323</v>
      </c>
      <c r="Q42" s="32">
        <f t="shared" si="11"/>
        <v>2321</v>
      </c>
      <c r="R42" s="32">
        <f t="shared" si="12"/>
        <v>3245</v>
      </c>
      <c r="S42" s="32">
        <f t="shared" si="13"/>
        <v>811</v>
      </c>
      <c r="T42" s="32">
        <f t="shared" si="13"/>
        <v>811</v>
      </c>
      <c r="U42" s="32">
        <f t="shared" si="13"/>
        <v>811</v>
      </c>
      <c r="V42" s="32">
        <f t="shared" si="13"/>
        <v>812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0</v>
      </c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1500</v>
      </c>
      <c r="I44" s="43">
        <f t="shared" si="7"/>
        <v>375</v>
      </c>
      <c r="J44" s="13">
        <f t="shared" si="3"/>
        <v>375</v>
      </c>
      <c r="K44" s="13">
        <f t="shared" si="4"/>
        <v>375</v>
      </c>
      <c r="L44" s="13">
        <f t="shared" si="5"/>
        <v>375</v>
      </c>
      <c r="M44" s="27">
        <f t="shared" si="14"/>
        <v>1264</v>
      </c>
      <c r="N44" s="27">
        <f t="shared" si="8"/>
        <v>316</v>
      </c>
      <c r="O44" s="27">
        <f t="shared" si="9"/>
        <v>316</v>
      </c>
      <c r="P44" s="27">
        <f t="shared" si="10"/>
        <v>316</v>
      </c>
      <c r="Q44" s="27">
        <f t="shared" si="11"/>
        <v>316</v>
      </c>
      <c r="R44" s="32">
        <f t="shared" si="12"/>
        <v>236</v>
      </c>
      <c r="S44" s="32">
        <f t="shared" si="13"/>
        <v>59</v>
      </c>
      <c r="T44" s="32">
        <f t="shared" si="13"/>
        <v>59</v>
      </c>
      <c r="U44" s="32">
        <f t="shared" si="13"/>
        <v>59</v>
      </c>
      <c r="V44" s="32">
        <f t="shared" si="13"/>
        <v>59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0</v>
      </c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0</v>
      </c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1500</v>
      </c>
      <c r="I49" s="43">
        <f t="shared" si="7"/>
        <v>375</v>
      </c>
      <c r="J49" s="13">
        <f t="shared" si="3"/>
        <v>375</v>
      </c>
      <c r="K49" s="13">
        <f t="shared" si="4"/>
        <v>375</v>
      </c>
      <c r="L49" s="13">
        <f t="shared" si="5"/>
        <v>375</v>
      </c>
      <c r="M49" s="27">
        <f t="shared" si="14"/>
        <v>646</v>
      </c>
      <c r="N49" s="32">
        <f t="shared" si="8"/>
        <v>162</v>
      </c>
      <c r="O49" s="32">
        <f t="shared" si="9"/>
        <v>162</v>
      </c>
      <c r="P49" s="32">
        <f t="shared" si="10"/>
        <v>162</v>
      </c>
      <c r="Q49" s="32">
        <f t="shared" si="11"/>
        <v>160</v>
      </c>
      <c r="R49" s="32">
        <f t="shared" si="12"/>
        <v>854</v>
      </c>
      <c r="S49" s="32">
        <f t="shared" si="13"/>
        <v>213</v>
      </c>
      <c r="T49" s="32">
        <f t="shared" si="13"/>
        <v>213</v>
      </c>
      <c r="U49" s="32">
        <f t="shared" si="13"/>
        <v>213</v>
      </c>
      <c r="V49" s="32">
        <f t="shared" si="13"/>
        <v>215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4853</v>
      </c>
      <c r="I50" s="43">
        <f t="shared" si="7"/>
        <v>1213</v>
      </c>
      <c r="J50" s="13">
        <f t="shared" si="3"/>
        <v>1213</v>
      </c>
      <c r="K50" s="13">
        <f t="shared" si="4"/>
        <v>1213</v>
      </c>
      <c r="L50" s="13">
        <f t="shared" si="5"/>
        <v>1214</v>
      </c>
      <c r="M50" s="27">
        <f t="shared" si="14"/>
        <v>2140</v>
      </c>
      <c r="N50" s="27">
        <f t="shared" si="8"/>
        <v>535</v>
      </c>
      <c r="O50" s="27">
        <f t="shared" si="9"/>
        <v>535</v>
      </c>
      <c r="P50" s="27">
        <f t="shared" si="10"/>
        <v>535</v>
      </c>
      <c r="Q50" s="27">
        <f t="shared" si="11"/>
        <v>535</v>
      </c>
      <c r="R50" s="32">
        <f t="shared" si="12"/>
        <v>2713</v>
      </c>
      <c r="S50" s="32">
        <f t="shared" si="13"/>
        <v>678</v>
      </c>
      <c r="T50" s="32">
        <f t="shared" si="13"/>
        <v>678</v>
      </c>
      <c r="U50" s="32">
        <f t="shared" si="13"/>
        <v>678</v>
      </c>
      <c r="V50" s="32">
        <f t="shared" si="13"/>
        <v>679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0</v>
      </c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800</v>
      </c>
      <c r="I55" s="43">
        <f t="shared" si="7"/>
        <v>200</v>
      </c>
      <c r="J55" s="13">
        <f t="shared" si="3"/>
        <v>200</v>
      </c>
      <c r="K55" s="13">
        <f t="shared" si="4"/>
        <v>200</v>
      </c>
      <c r="L55" s="13">
        <f t="shared" si="5"/>
        <v>200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800</v>
      </c>
      <c r="S55" s="32">
        <f t="shared" si="13"/>
        <v>200</v>
      </c>
      <c r="T55" s="32">
        <f t="shared" si="13"/>
        <v>200</v>
      </c>
      <c r="U55" s="32">
        <f t="shared" si="13"/>
        <v>200</v>
      </c>
      <c r="V55" s="32">
        <f t="shared" si="13"/>
        <v>200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48</v>
      </c>
      <c r="I59" s="43">
        <f t="shared" si="7"/>
        <v>12</v>
      </c>
      <c r="J59" s="13">
        <f t="shared" si="3"/>
        <v>12</v>
      </c>
      <c r="K59" s="13">
        <f t="shared" si="4"/>
        <v>12</v>
      </c>
      <c r="L59" s="13">
        <f t="shared" si="5"/>
        <v>12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48</v>
      </c>
      <c r="S59" s="32">
        <f t="shared" si="13"/>
        <v>12</v>
      </c>
      <c r="T59" s="32">
        <f t="shared" si="13"/>
        <v>12</v>
      </c>
      <c r="U59" s="32">
        <f t="shared" si="13"/>
        <v>12</v>
      </c>
      <c r="V59" s="32">
        <f t="shared" si="13"/>
        <v>12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48</v>
      </c>
      <c r="I63" s="43">
        <f t="shared" si="7"/>
        <v>12</v>
      </c>
      <c r="J63" s="13">
        <f t="shared" si="3"/>
        <v>12</v>
      </c>
      <c r="K63" s="13">
        <f t="shared" si="4"/>
        <v>12</v>
      </c>
      <c r="L63" s="13">
        <f t="shared" si="5"/>
        <v>12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48</v>
      </c>
      <c r="S63" s="32">
        <f t="shared" si="13"/>
        <v>12</v>
      </c>
      <c r="T63" s="32">
        <f t="shared" si="13"/>
        <v>12</v>
      </c>
      <c r="U63" s="32">
        <f t="shared" si="13"/>
        <v>12</v>
      </c>
      <c r="V63" s="32">
        <f t="shared" si="13"/>
        <v>12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48</v>
      </c>
      <c r="I68" s="43">
        <f t="shared" si="7"/>
        <v>12</v>
      </c>
      <c r="J68" s="13">
        <f t="shared" si="3"/>
        <v>12</v>
      </c>
      <c r="K68" s="13">
        <f t="shared" si="4"/>
        <v>12</v>
      </c>
      <c r="L68" s="13">
        <f t="shared" si="5"/>
        <v>12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48</v>
      </c>
      <c r="S68" s="32">
        <f t="shared" si="13"/>
        <v>12</v>
      </c>
      <c r="T68" s="32">
        <f t="shared" si="13"/>
        <v>12</v>
      </c>
      <c r="U68" s="32">
        <f t="shared" si="13"/>
        <v>12</v>
      </c>
      <c r="V68" s="32">
        <f t="shared" si="13"/>
        <v>12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38102</v>
      </c>
      <c r="I81" s="54">
        <f t="shared" si="29"/>
        <v>9526</v>
      </c>
      <c r="J81" s="8">
        <f t="shared" si="29"/>
        <v>9526</v>
      </c>
      <c r="K81" s="8">
        <f t="shared" si="29"/>
        <v>9526</v>
      </c>
      <c r="L81" s="8">
        <f t="shared" si="29"/>
        <v>9524</v>
      </c>
      <c r="M81" s="8">
        <f t="shared" si="29"/>
        <v>22360</v>
      </c>
      <c r="N81" s="8">
        <f t="shared" si="29"/>
        <v>5591</v>
      </c>
      <c r="O81" s="8">
        <f t="shared" si="29"/>
        <v>5591</v>
      </c>
      <c r="P81" s="8">
        <f t="shared" si="29"/>
        <v>5591</v>
      </c>
      <c r="Q81" s="8">
        <f t="shared" si="29"/>
        <v>5587</v>
      </c>
      <c r="R81" s="8">
        <f t="shared" si="29"/>
        <v>15742</v>
      </c>
      <c r="S81" s="8">
        <f t="shared" si="29"/>
        <v>3935</v>
      </c>
      <c r="T81" s="8">
        <f t="shared" si="29"/>
        <v>3935</v>
      </c>
      <c r="U81" s="8">
        <f t="shared" si="29"/>
        <v>3935</v>
      </c>
      <c r="V81" s="8">
        <f t="shared" si="29"/>
        <v>3937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77" sqref="N77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153</v>
      </c>
    </row>
    <row r="3" spans="1:22" ht="15.75" x14ac:dyDescent="0.25">
      <c r="B3" s="20" t="s">
        <v>152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0</v>
      </c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0</v>
      </c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0</v>
      </c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0</v>
      </c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0</v>
      </c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0</v>
      </c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0</v>
      </c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0</v>
      </c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0</v>
      </c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0</v>
      </c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0</v>
      </c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0</v>
      </c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0</v>
      </c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0</v>
      </c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0</v>
      </c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0</v>
      </c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0</v>
      </c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0</v>
      </c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0</v>
      </c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0</v>
      </c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0</v>
      </c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0</v>
      </c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0</v>
      </c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0</v>
      </c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8407</v>
      </c>
      <c r="I31" s="43">
        <f t="shared" si="7"/>
        <v>2102</v>
      </c>
      <c r="J31" s="13">
        <f t="shared" si="3"/>
        <v>2102</v>
      </c>
      <c r="K31" s="13">
        <f t="shared" si="4"/>
        <v>2102</v>
      </c>
      <c r="L31" s="13">
        <f t="shared" si="5"/>
        <v>2101</v>
      </c>
      <c r="M31" s="27">
        <f t="shared" si="6"/>
        <v>4512</v>
      </c>
      <c r="N31" s="27">
        <f t="shared" si="8"/>
        <v>1128</v>
      </c>
      <c r="O31" s="27">
        <f t="shared" si="9"/>
        <v>1128</v>
      </c>
      <c r="P31" s="27">
        <f t="shared" si="10"/>
        <v>1128</v>
      </c>
      <c r="Q31" s="27">
        <f t="shared" si="11"/>
        <v>1128</v>
      </c>
      <c r="R31" s="32">
        <f t="shared" si="12"/>
        <v>3895</v>
      </c>
      <c r="S31" s="32">
        <f t="shared" si="13"/>
        <v>974</v>
      </c>
      <c r="T31" s="32">
        <f t="shared" si="13"/>
        <v>974</v>
      </c>
      <c r="U31" s="32">
        <f t="shared" si="13"/>
        <v>974</v>
      </c>
      <c r="V31" s="32">
        <f t="shared" si="13"/>
        <v>973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4697</v>
      </c>
      <c r="I32" s="43">
        <f t="shared" si="7"/>
        <v>1174</v>
      </c>
      <c r="J32" s="13">
        <f t="shared" si="3"/>
        <v>1174</v>
      </c>
      <c r="K32" s="13">
        <f t="shared" si="4"/>
        <v>1174</v>
      </c>
      <c r="L32" s="13">
        <f t="shared" si="5"/>
        <v>1175</v>
      </c>
      <c r="M32" s="27">
        <f t="shared" si="6"/>
        <v>2561</v>
      </c>
      <c r="N32" s="27">
        <f t="shared" si="8"/>
        <v>640</v>
      </c>
      <c r="O32" s="27">
        <f t="shared" si="9"/>
        <v>640</v>
      </c>
      <c r="P32" s="27">
        <f t="shared" si="10"/>
        <v>640</v>
      </c>
      <c r="Q32" s="27">
        <f t="shared" si="11"/>
        <v>641</v>
      </c>
      <c r="R32" s="32">
        <f t="shared" si="12"/>
        <v>2136</v>
      </c>
      <c r="S32" s="32">
        <f t="shared" si="13"/>
        <v>534</v>
      </c>
      <c r="T32" s="32">
        <f t="shared" si="13"/>
        <v>534</v>
      </c>
      <c r="U32" s="32">
        <f t="shared" si="13"/>
        <v>534</v>
      </c>
      <c r="V32" s="32">
        <f t="shared" si="13"/>
        <v>534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4258</v>
      </c>
      <c r="I34" s="43">
        <f t="shared" si="7"/>
        <v>1065</v>
      </c>
      <c r="J34" s="13">
        <f t="shared" si="3"/>
        <v>1065</v>
      </c>
      <c r="K34" s="13">
        <f t="shared" si="4"/>
        <v>1065</v>
      </c>
      <c r="L34" s="13">
        <f t="shared" si="5"/>
        <v>1063</v>
      </c>
      <c r="M34" s="27">
        <f t="shared" si="6"/>
        <v>2285</v>
      </c>
      <c r="N34" s="27">
        <f t="shared" si="8"/>
        <v>571</v>
      </c>
      <c r="O34" s="27">
        <f t="shared" si="9"/>
        <v>571</v>
      </c>
      <c r="P34" s="27">
        <f t="shared" si="10"/>
        <v>571</v>
      </c>
      <c r="Q34" s="27">
        <f t="shared" si="11"/>
        <v>572</v>
      </c>
      <c r="R34" s="32">
        <f t="shared" si="12"/>
        <v>1973</v>
      </c>
      <c r="S34" s="32">
        <f t="shared" si="13"/>
        <v>494</v>
      </c>
      <c r="T34" s="32">
        <f t="shared" si="13"/>
        <v>494</v>
      </c>
      <c r="U34" s="32">
        <f t="shared" si="13"/>
        <v>494</v>
      </c>
      <c r="V34" s="32">
        <f t="shared" si="13"/>
        <v>491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4305</v>
      </c>
      <c r="I40" s="43">
        <f t="shared" si="7"/>
        <v>1076</v>
      </c>
      <c r="J40" s="13">
        <f t="shared" si="3"/>
        <v>1076</v>
      </c>
      <c r="K40" s="13">
        <f t="shared" si="4"/>
        <v>1076</v>
      </c>
      <c r="L40" s="13">
        <f t="shared" si="5"/>
        <v>1077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4305</v>
      </c>
      <c r="S40" s="32">
        <f t="shared" si="13"/>
        <v>1076</v>
      </c>
      <c r="T40" s="32">
        <f t="shared" si="13"/>
        <v>1076</v>
      </c>
      <c r="U40" s="32">
        <f t="shared" si="13"/>
        <v>1076</v>
      </c>
      <c r="V40" s="32">
        <f t="shared" si="13"/>
        <v>1077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0</v>
      </c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0</v>
      </c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0</v>
      </c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0</v>
      </c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0</v>
      </c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0</v>
      </c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0</v>
      </c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21667</v>
      </c>
      <c r="I81" s="54">
        <f t="shared" si="29"/>
        <v>5417</v>
      </c>
      <c r="J81" s="8">
        <f t="shared" si="29"/>
        <v>5417</v>
      </c>
      <c r="K81" s="8">
        <f t="shared" si="29"/>
        <v>5417</v>
      </c>
      <c r="L81" s="8">
        <f t="shared" si="29"/>
        <v>5416</v>
      </c>
      <c r="M81" s="8">
        <f t="shared" si="29"/>
        <v>9358</v>
      </c>
      <c r="N81" s="8">
        <f t="shared" si="29"/>
        <v>2339</v>
      </c>
      <c r="O81" s="8">
        <f t="shared" si="29"/>
        <v>2339</v>
      </c>
      <c r="P81" s="8">
        <f t="shared" si="29"/>
        <v>2339</v>
      </c>
      <c r="Q81" s="8">
        <f t="shared" si="29"/>
        <v>2341</v>
      </c>
      <c r="R81" s="8">
        <f t="shared" si="29"/>
        <v>12309</v>
      </c>
      <c r="S81" s="8">
        <f t="shared" si="29"/>
        <v>3078</v>
      </c>
      <c r="T81" s="8">
        <f t="shared" si="29"/>
        <v>3078</v>
      </c>
      <c r="U81" s="8">
        <f t="shared" si="29"/>
        <v>3078</v>
      </c>
      <c r="V81" s="8">
        <f t="shared" si="29"/>
        <v>3075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H52" sqref="H5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154</v>
      </c>
    </row>
    <row r="3" spans="1:22" ht="15.75" x14ac:dyDescent="0.25">
      <c r="B3" s="20" t="s">
        <v>144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0</v>
      </c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0</v>
      </c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0</v>
      </c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620</v>
      </c>
      <c r="I10" s="43">
        <f t="shared" si="7"/>
        <v>155</v>
      </c>
      <c r="J10" s="13">
        <f t="shared" si="3"/>
        <v>155</v>
      </c>
      <c r="K10" s="13">
        <f t="shared" si="4"/>
        <v>155</v>
      </c>
      <c r="L10" s="13">
        <f t="shared" si="5"/>
        <v>155</v>
      </c>
      <c r="M10" s="27">
        <f t="shared" si="6"/>
        <v>69</v>
      </c>
      <c r="N10" s="32">
        <f t="shared" si="8"/>
        <v>17</v>
      </c>
      <c r="O10" s="32">
        <f t="shared" si="9"/>
        <v>17</v>
      </c>
      <c r="P10" s="32">
        <f t="shared" si="10"/>
        <v>17</v>
      </c>
      <c r="Q10" s="32">
        <f t="shared" si="11"/>
        <v>18</v>
      </c>
      <c r="R10" s="32">
        <f t="shared" si="12"/>
        <v>551</v>
      </c>
      <c r="S10" s="32">
        <f t="shared" si="13"/>
        <v>138</v>
      </c>
      <c r="T10" s="32">
        <f t="shared" si="13"/>
        <v>138</v>
      </c>
      <c r="U10" s="32">
        <f t="shared" si="13"/>
        <v>138</v>
      </c>
      <c r="V10" s="32">
        <f t="shared" si="13"/>
        <v>137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0</v>
      </c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0</v>
      </c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200</v>
      </c>
      <c r="I13" s="43">
        <f t="shared" si="7"/>
        <v>50</v>
      </c>
      <c r="J13" s="13">
        <f t="shared" si="3"/>
        <v>50</v>
      </c>
      <c r="K13" s="13">
        <f t="shared" si="4"/>
        <v>50</v>
      </c>
      <c r="L13" s="13">
        <f t="shared" si="5"/>
        <v>50</v>
      </c>
      <c r="M13" s="27">
        <f t="shared" si="6"/>
        <v>75</v>
      </c>
      <c r="N13" s="32">
        <f t="shared" si="8"/>
        <v>19</v>
      </c>
      <c r="O13" s="32">
        <f t="shared" si="9"/>
        <v>19</v>
      </c>
      <c r="P13" s="32">
        <f t="shared" si="10"/>
        <v>19</v>
      </c>
      <c r="Q13" s="32">
        <f t="shared" si="11"/>
        <v>18</v>
      </c>
      <c r="R13" s="32">
        <f t="shared" si="12"/>
        <v>125</v>
      </c>
      <c r="S13" s="32">
        <f t="shared" si="13"/>
        <v>31</v>
      </c>
      <c r="T13" s="32">
        <f t="shared" si="13"/>
        <v>31</v>
      </c>
      <c r="U13" s="32">
        <f t="shared" si="13"/>
        <v>31</v>
      </c>
      <c r="V13" s="32">
        <f t="shared" si="13"/>
        <v>32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0</v>
      </c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5782</v>
      </c>
      <c r="I15" s="43">
        <f t="shared" si="7"/>
        <v>1446</v>
      </c>
      <c r="J15" s="13">
        <f t="shared" si="3"/>
        <v>1446</v>
      </c>
      <c r="K15" s="13">
        <f t="shared" si="4"/>
        <v>1446</v>
      </c>
      <c r="L15" s="13">
        <f t="shared" si="5"/>
        <v>1444</v>
      </c>
      <c r="M15" s="27">
        <f t="shared" si="6"/>
        <v>5188</v>
      </c>
      <c r="N15" s="32">
        <f t="shared" si="8"/>
        <v>1297</v>
      </c>
      <c r="O15" s="32">
        <f t="shared" si="9"/>
        <v>1297</v>
      </c>
      <c r="P15" s="32">
        <f t="shared" si="10"/>
        <v>1297</v>
      </c>
      <c r="Q15" s="32">
        <f t="shared" si="11"/>
        <v>1297</v>
      </c>
      <c r="R15" s="32">
        <f t="shared" si="12"/>
        <v>594</v>
      </c>
      <c r="S15" s="32">
        <f t="shared" si="13"/>
        <v>149</v>
      </c>
      <c r="T15" s="32">
        <f t="shared" si="13"/>
        <v>149</v>
      </c>
      <c r="U15" s="32">
        <f t="shared" si="13"/>
        <v>149</v>
      </c>
      <c r="V15" s="32">
        <f t="shared" si="13"/>
        <v>147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3584</v>
      </c>
      <c r="I16" s="43">
        <f t="shared" si="7"/>
        <v>896</v>
      </c>
      <c r="J16" s="13">
        <f t="shared" si="3"/>
        <v>896</v>
      </c>
      <c r="K16" s="13">
        <f t="shared" si="4"/>
        <v>896</v>
      </c>
      <c r="L16" s="13">
        <f t="shared" si="5"/>
        <v>896</v>
      </c>
      <c r="M16" s="27">
        <f t="shared" si="6"/>
        <v>311</v>
      </c>
      <c r="N16" s="32">
        <f t="shared" si="8"/>
        <v>78</v>
      </c>
      <c r="O16" s="32">
        <f t="shared" si="9"/>
        <v>78</v>
      </c>
      <c r="P16" s="32">
        <f t="shared" si="10"/>
        <v>78</v>
      </c>
      <c r="Q16" s="32">
        <f t="shared" si="11"/>
        <v>77</v>
      </c>
      <c r="R16" s="32">
        <f t="shared" si="12"/>
        <v>3273</v>
      </c>
      <c r="S16" s="32">
        <f t="shared" si="13"/>
        <v>818</v>
      </c>
      <c r="T16" s="32">
        <f t="shared" si="13"/>
        <v>818</v>
      </c>
      <c r="U16" s="32">
        <f t="shared" si="13"/>
        <v>818</v>
      </c>
      <c r="V16" s="32">
        <f t="shared" si="13"/>
        <v>819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124</v>
      </c>
      <c r="I17" s="43">
        <f t="shared" si="7"/>
        <v>31</v>
      </c>
      <c r="J17" s="13">
        <f t="shared" si="3"/>
        <v>31</v>
      </c>
      <c r="K17" s="13">
        <f t="shared" si="4"/>
        <v>31</v>
      </c>
      <c r="L17" s="13">
        <f t="shared" si="5"/>
        <v>31</v>
      </c>
      <c r="M17" s="27">
        <f t="shared" si="6"/>
        <v>118</v>
      </c>
      <c r="N17" s="32">
        <f t="shared" si="8"/>
        <v>30</v>
      </c>
      <c r="O17" s="32">
        <f t="shared" si="9"/>
        <v>30</v>
      </c>
      <c r="P17" s="32">
        <f t="shared" si="10"/>
        <v>30</v>
      </c>
      <c r="Q17" s="32">
        <f t="shared" si="11"/>
        <v>28</v>
      </c>
      <c r="R17" s="32">
        <f t="shared" si="12"/>
        <v>6</v>
      </c>
      <c r="S17" s="32">
        <f t="shared" si="13"/>
        <v>1</v>
      </c>
      <c r="T17" s="32">
        <f t="shared" si="13"/>
        <v>1</v>
      </c>
      <c r="U17" s="32">
        <f t="shared" si="13"/>
        <v>1</v>
      </c>
      <c r="V17" s="32">
        <f t="shared" si="13"/>
        <v>3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0</v>
      </c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722</v>
      </c>
      <c r="I19" s="43">
        <f t="shared" si="7"/>
        <v>181</v>
      </c>
      <c r="J19" s="13">
        <f t="shared" si="3"/>
        <v>181</v>
      </c>
      <c r="K19" s="13">
        <f t="shared" si="4"/>
        <v>181</v>
      </c>
      <c r="L19" s="13">
        <f t="shared" si="5"/>
        <v>179</v>
      </c>
      <c r="M19" s="27">
        <f t="shared" si="6"/>
        <v>36</v>
      </c>
      <c r="N19" s="32">
        <f t="shared" si="8"/>
        <v>9</v>
      </c>
      <c r="O19" s="32">
        <f t="shared" si="9"/>
        <v>9</v>
      </c>
      <c r="P19" s="32">
        <f t="shared" si="10"/>
        <v>9</v>
      </c>
      <c r="Q19" s="32">
        <f t="shared" si="11"/>
        <v>9</v>
      </c>
      <c r="R19" s="32">
        <f t="shared" si="12"/>
        <v>686</v>
      </c>
      <c r="S19" s="32">
        <f t="shared" si="13"/>
        <v>172</v>
      </c>
      <c r="T19" s="32">
        <f t="shared" si="13"/>
        <v>172</v>
      </c>
      <c r="U19" s="32">
        <f t="shared" si="13"/>
        <v>172</v>
      </c>
      <c r="V19" s="32">
        <f t="shared" si="13"/>
        <v>170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0</v>
      </c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413</v>
      </c>
      <c r="I21" s="43">
        <f t="shared" si="7"/>
        <v>103</v>
      </c>
      <c r="J21" s="13">
        <f t="shared" si="3"/>
        <v>103</v>
      </c>
      <c r="K21" s="13">
        <f t="shared" si="4"/>
        <v>103</v>
      </c>
      <c r="L21" s="13">
        <f t="shared" si="5"/>
        <v>104</v>
      </c>
      <c r="M21" s="27">
        <f t="shared" si="6"/>
        <v>380</v>
      </c>
      <c r="N21" s="32">
        <f t="shared" si="8"/>
        <v>95</v>
      </c>
      <c r="O21" s="32">
        <f t="shared" si="9"/>
        <v>95</v>
      </c>
      <c r="P21" s="32">
        <f t="shared" si="10"/>
        <v>95</v>
      </c>
      <c r="Q21" s="32">
        <f t="shared" si="11"/>
        <v>95</v>
      </c>
      <c r="R21" s="32">
        <f t="shared" si="12"/>
        <v>33</v>
      </c>
      <c r="S21" s="32">
        <f t="shared" si="13"/>
        <v>8</v>
      </c>
      <c r="T21" s="32">
        <f t="shared" si="13"/>
        <v>8</v>
      </c>
      <c r="U21" s="32">
        <f t="shared" si="13"/>
        <v>8</v>
      </c>
      <c r="V21" s="32">
        <f t="shared" si="13"/>
        <v>9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0</v>
      </c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0</v>
      </c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0</v>
      </c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0</v>
      </c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1228</v>
      </c>
      <c r="I26" s="43">
        <f t="shared" si="7"/>
        <v>307</v>
      </c>
      <c r="J26" s="13">
        <f t="shared" si="3"/>
        <v>307</v>
      </c>
      <c r="K26" s="13">
        <f t="shared" si="4"/>
        <v>307</v>
      </c>
      <c r="L26" s="13">
        <f t="shared" si="5"/>
        <v>307</v>
      </c>
      <c r="M26" s="27">
        <f t="shared" si="6"/>
        <v>497</v>
      </c>
      <c r="N26" s="32">
        <f t="shared" si="8"/>
        <v>124</v>
      </c>
      <c r="O26" s="32">
        <f t="shared" si="9"/>
        <v>124</v>
      </c>
      <c r="P26" s="32">
        <f t="shared" si="10"/>
        <v>124</v>
      </c>
      <c r="Q26" s="32">
        <f t="shared" si="11"/>
        <v>125</v>
      </c>
      <c r="R26" s="32">
        <f t="shared" si="12"/>
        <v>731</v>
      </c>
      <c r="S26" s="32">
        <f t="shared" si="13"/>
        <v>183</v>
      </c>
      <c r="T26" s="32">
        <f t="shared" si="13"/>
        <v>183</v>
      </c>
      <c r="U26" s="32">
        <f t="shared" si="13"/>
        <v>183</v>
      </c>
      <c r="V26" s="32">
        <f t="shared" si="13"/>
        <v>182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1905</v>
      </c>
      <c r="I27" s="43">
        <f t="shared" si="7"/>
        <v>476</v>
      </c>
      <c r="J27" s="13">
        <f t="shared" si="3"/>
        <v>476</v>
      </c>
      <c r="K27" s="13">
        <f t="shared" si="4"/>
        <v>476</v>
      </c>
      <c r="L27" s="13">
        <f t="shared" si="5"/>
        <v>477</v>
      </c>
      <c r="M27" s="27">
        <f t="shared" si="6"/>
        <v>165</v>
      </c>
      <c r="N27" s="32">
        <f t="shared" si="8"/>
        <v>41</v>
      </c>
      <c r="O27" s="32">
        <f t="shared" si="9"/>
        <v>41</v>
      </c>
      <c r="P27" s="32">
        <f t="shared" si="10"/>
        <v>41</v>
      </c>
      <c r="Q27" s="32">
        <f t="shared" si="11"/>
        <v>42</v>
      </c>
      <c r="R27" s="32">
        <f t="shared" si="12"/>
        <v>1740</v>
      </c>
      <c r="S27" s="32">
        <f t="shared" si="13"/>
        <v>435</v>
      </c>
      <c r="T27" s="32">
        <f t="shared" si="13"/>
        <v>435</v>
      </c>
      <c r="U27" s="32">
        <f t="shared" si="13"/>
        <v>435</v>
      </c>
      <c r="V27" s="32">
        <f t="shared" si="13"/>
        <v>435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360</v>
      </c>
      <c r="I28" s="43">
        <f t="shared" si="7"/>
        <v>90</v>
      </c>
      <c r="J28" s="13">
        <f t="shared" si="3"/>
        <v>90</v>
      </c>
      <c r="K28" s="13">
        <f t="shared" si="4"/>
        <v>90</v>
      </c>
      <c r="L28" s="13">
        <f t="shared" si="5"/>
        <v>90</v>
      </c>
      <c r="M28" s="27">
        <f t="shared" si="6"/>
        <v>64</v>
      </c>
      <c r="N28" s="32">
        <f t="shared" si="8"/>
        <v>16</v>
      </c>
      <c r="O28" s="32">
        <f t="shared" si="9"/>
        <v>16</v>
      </c>
      <c r="P28" s="32">
        <f t="shared" si="10"/>
        <v>16</v>
      </c>
      <c r="Q28" s="32">
        <f t="shared" si="11"/>
        <v>16</v>
      </c>
      <c r="R28" s="32">
        <f t="shared" si="12"/>
        <v>296</v>
      </c>
      <c r="S28" s="32">
        <f t="shared" si="13"/>
        <v>74</v>
      </c>
      <c r="T28" s="32">
        <f t="shared" si="13"/>
        <v>74</v>
      </c>
      <c r="U28" s="32">
        <f t="shared" si="13"/>
        <v>74</v>
      </c>
      <c r="V28" s="32">
        <f t="shared" si="13"/>
        <v>74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0</v>
      </c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0</v>
      </c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9039</v>
      </c>
      <c r="I31" s="43">
        <f t="shared" si="7"/>
        <v>2260</v>
      </c>
      <c r="J31" s="13">
        <f t="shared" si="3"/>
        <v>2260</v>
      </c>
      <c r="K31" s="13">
        <f t="shared" si="4"/>
        <v>2260</v>
      </c>
      <c r="L31" s="13">
        <f t="shared" si="5"/>
        <v>2259</v>
      </c>
      <c r="M31" s="27">
        <f t="shared" si="6"/>
        <v>4852</v>
      </c>
      <c r="N31" s="27">
        <f t="shared" si="8"/>
        <v>1213</v>
      </c>
      <c r="O31" s="27">
        <f t="shared" si="9"/>
        <v>1213</v>
      </c>
      <c r="P31" s="27">
        <f t="shared" si="10"/>
        <v>1213</v>
      </c>
      <c r="Q31" s="27">
        <f t="shared" si="11"/>
        <v>1213</v>
      </c>
      <c r="R31" s="32">
        <f t="shared" si="12"/>
        <v>4187</v>
      </c>
      <c r="S31" s="32">
        <f t="shared" si="13"/>
        <v>1047</v>
      </c>
      <c r="T31" s="32">
        <f t="shared" si="13"/>
        <v>1047</v>
      </c>
      <c r="U31" s="32">
        <f t="shared" si="13"/>
        <v>1047</v>
      </c>
      <c r="V31" s="32">
        <f t="shared" si="13"/>
        <v>1046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722</v>
      </c>
      <c r="I32" s="43">
        <f t="shared" si="7"/>
        <v>181</v>
      </c>
      <c r="J32" s="13">
        <f t="shared" si="3"/>
        <v>181</v>
      </c>
      <c r="K32" s="13">
        <f t="shared" si="4"/>
        <v>181</v>
      </c>
      <c r="L32" s="13">
        <f t="shared" si="5"/>
        <v>179</v>
      </c>
      <c r="M32" s="27">
        <f t="shared" si="6"/>
        <v>394</v>
      </c>
      <c r="N32" s="27">
        <f t="shared" si="8"/>
        <v>99</v>
      </c>
      <c r="O32" s="27">
        <f t="shared" si="9"/>
        <v>99</v>
      </c>
      <c r="P32" s="27">
        <f t="shared" si="10"/>
        <v>99</v>
      </c>
      <c r="Q32" s="27">
        <f t="shared" si="11"/>
        <v>97</v>
      </c>
      <c r="R32" s="32">
        <f t="shared" si="12"/>
        <v>328</v>
      </c>
      <c r="S32" s="32">
        <f t="shared" si="13"/>
        <v>82</v>
      </c>
      <c r="T32" s="32">
        <f t="shared" si="13"/>
        <v>82</v>
      </c>
      <c r="U32" s="32">
        <f t="shared" si="13"/>
        <v>82</v>
      </c>
      <c r="V32" s="32">
        <f t="shared" si="13"/>
        <v>82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6192</v>
      </c>
      <c r="I33" s="43">
        <f t="shared" si="7"/>
        <v>1548</v>
      </c>
      <c r="J33" s="13">
        <f t="shared" si="3"/>
        <v>1548</v>
      </c>
      <c r="K33" s="13">
        <f t="shared" si="4"/>
        <v>1548</v>
      </c>
      <c r="L33" s="13">
        <f t="shared" si="5"/>
        <v>1548</v>
      </c>
      <c r="M33" s="27">
        <f t="shared" si="6"/>
        <v>3323</v>
      </c>
      <c r="N33" s="27">
        <f t="shared" si="8"/>
        <v>831</v>
      </c>
      <c r="O33" s="27">
        <f t="shared" si="9"/>
        <v>831</v>
      </c>
      <c r="P33" s="27">
        <f t="shared" si="10"/>
        <v>831</v>
      </c>
      <c r="Q33" s="27">
        <f t="shared" si="11"/>
        <v>830</v>
      </c>
      <c r="R33" s="32">
        <f t="shared" si="12"/>
        <v>2869</v>
      </c>
      <c r="S33" s="32">
        <f t="shared" si="13"/>
        <v>717</v>
      </c>
      <c r="T33" s="32">
        <f t="shared" si="13"/>
        <v>717</v>
      </c>
      <c r="U33" s="32">
        <f t="shared" si="13"/>
        <v>717</v>
      </c>
      <c r="V33" s="32">
        <f t="shared" si="13"/>
        <v>718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12</v>
      </c>
      <c r="I34" s="43">
        <f t="shared" si="7"/>
        <v>3</v>
      </c>
      <c r="J34" s="13">
        <f t="shared" si="3"/>
        <v>3</v>
      </c>
      <c r="K34" s="13">
        <f t="shared" si="4"/>
        <v>3</v>
      </c>
      <c r="L34" s="13">
        <f t="shared" si="5"/>
        <v>3</v>
      </c>
      <c r="M34" s="27">
        <f t="shared" si="6"/>
        <v>6</v>
      </c>
      <c r="N34" s="27">
        <f t="shared" si="8"/>
        <v>2</v>
      </c>
      <c r="O34" s="27">
        <f t="shared" si="9"/>
        <v>2</v>
      </c>
      <c r="P34" s="27">
        <f t="shared" si="10"/>
        <v>2</v>
      </c>
      <c r="Q34" s="27">
        <f t="shared" si="11"/>
        <v>0</v>
      </c>
      <c r="R34" s="32">
        <f t="shared" si="12"/>
        <v>6</v>
      </c>
      <c r="S34" s="32">
        <f t="shared" si="13"/>
        <v>1</v>
      </c>
      <c r="T34" s="32">
        <f t="shared" si="13"/>
        <v>1</v>
      </c>
      <c r="U34" s="32">
        <f t="shared" si="13"/>
        <v>1</v>
      </c>
      <c r="V34" s="32">
        <f t="shared" si="13"/>
        <v>3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98</v>
      </c>
      <c r="I35" s="43">
        <f t="shared" si="7"/>
        <v>25</v>
      </c>
      <c r="J35" s="13">
        <f t="shared" si="3"/>
        <v>25</v>
      </c>
      <c r="K35" s="13">
        <f t="shared" si="4"/>
        <v>25</v>
      </c>
      <c r="L35" s="13">
        <f t="shared" si="5"/>
        <v>23</v>
      </c>
      <c r="M35" s="27">
        <f t="shared" si="6"/>
        <v>53</v>
      </c>
      <c r="N35" s="27">
        <f t="shared" si="8"/>
        <v>13</v>
      </c>
      <c r="O35" s="27">
        <f t="shared" si="9"/>
        <v>13</v>
      </c>
      <c r="P35" s="27">
        <f t="shared" si="10"/>
        <v>13</v>
      </c>
      <c r="Q35" s="27">
        <f t="shared" si="11"/>
        <v>14</v>
      </c>
      <c r="R35" s="32">
        <f t="shared" si="12"/>
        <v>45</v>
      </c>
      <c r="S35" s="32">
        <f t="shared" si="13"/>
        <v>12</v>
      </c>
      <c r="T35" s="32">
        <f t="shared" si="13"/>
        <v>12</v>
      </c>
      <c r="U35" s="32">
        <f t="shared" si="13"/>
        <v>12</v>
      </c>
      <c r="V35" s="32">
        <f t="shared" si="13"/>
        <v>9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0</v>
      </c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8256</v>
      </c>
      <c r="I43" s="43">
        <f t="shared" si="7"/>
        <v>2064</v>
      </c>
      <c r="J43" s="13">
        <f t="shared" si="3"/>
        <v>2064</v>
      </c>
      <c r="K43" s="13">
        <f t="shared" si="4"/>
        <v>2064</v>
      </c>
      <c r="L43" s="13">
        <f t="shared" si="5"/>
        <v>2064</v>
      </c>
      <c r="M43" s="27">
        <f t="shared" si="14"/>
        <v>7047</v>
      </c>
      <c r="N43" s="27">
        <f t="shared" si="8"/>
        <v>1762</v>
      </c>
      <c r="O43" s="27">
        <f t="shared" si="9"/>
        <v>1762</v>
      </c>
      <c r="P43" s="27">
        <f t="shared" si="10"/>
        <v>1762</v>
      </c>
      <c r="Q43" s="27">
        <f t="shared" si="11"/>
        <v>1761</v>
      </c>
      <c r="R43" s="32">
        <f t="shared" si="12"/>
        <v>1209</v>
      </c>
      <c r="S43" s="32">
        <f t="shared" si="13"/>
        <v>302</v>
      </c>
      <c r="T43" s="32">
        <f t="shared" si="13"/>
        <v>302</v>
      </c>
      <c r="U43" s="32">
        <f t="shared" si="13"/>
        <v>302</v>
      </c>
      <c r="V43" s="32">
        <f t="shared" si="13"/>
        <v>303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16214</v>
      </c>
      <c r="I44" s="43">
        <f t="shared" si="7"/>
        <v>4054</v>
      </c>
      <c r="J44" s="13">
        <f t="shared" si="3"/>
        <v>4054</v>
      </c>
      <c r="K44" s="13">
        <f t="shared" si="4"/>
        <v>4054</v>
      </c>
      <c r="L44" s="13">
        <f t="shared" si="5"/>
        <v>4052</v>
      </c>
      <c r="M44" s="27">
        <f t="shared" si="14"/>
        <v>13668</v>
      </c>
      <c r="N44" s="27">
        <f t="shared" si="8"/>
        <v>3417</v>
      </c>
      <c r="O44" s="27">
        <f t="shared" si="9"/>
        <v>3417</v>
      </c>
      <c r="P44" s="27">
        <f t="shared" si="10"/>
        <v>3417</v>
      </c>
      <c r="Q44" s="27">
        <f t="shared" si="11"/>
        <v>3417</v>
      </c>
      <c r="R44" s="32">
        <f t="shared" si="12"/>
        <v>2546</v>
      </c>
      <c r="S44" s="32">
        <f t="shared" si="13"/>
        <v>637</v>
      </c>
      <c r="T44" s="32">
        <f t="shared" si="13"/>
        <v>637</v>
      </c>
      <c r="U44" s="32">
        <f t="shared" si="13"/>
        <v>637</v>
      </c>
      <c r="V44" s="32">
        <f t="shared" si="13"/>
        <v>635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5000</v>
      </c>
      <c r="I45" s="43">
        <f t="shared" si="7"/>
        <v>1250</v>
      </c>
      <c r="J45" s="13">
        <f t="shared" si="3"/>
        <v>1250</v>
      </c>
      <c r="K45" s="13">
        <f t="shared" si="4"/>
        <v>1250</v>
      </c>
      <c r="L45" s="13">
        <f t="shared" si="5"/>
        <v>1250</v>
      </c>
      <c r="M45" s="27">
        <f t="shared" si="14"/>
        <v>4073</v>
      </c>
      <c r="N45" s="27">
        <f t="shared" si="8"/>
        <v>1018</v>
      </c>
      <c r="O45" s="27">
        <f t="shared" si="9"/>
        <v>1018</v>
      </c>
      <c r="P45" s="27">
        <f t="shared" si="10"/>
        <v>1018</v>
      </c>
      <c r="Q45" s="27">
        <f t="shared" si="11"/>
        <v>1019</v>
      </c>
      <c r="R45" s="32">
        <f t="shared" si="12"/>
        <v>927</v>
      </c>
      <c r="S45" s="32">
        <f t="shared" si="13"/>
        <v>232</v>
      </c>
      <c r="T45" s="32">
        <f t="shared" si="13"/>
        <v>232</v>
      </c>
      <c r="U45" s="32">
        <f t="shared" si="13"/>
        <v>232</v>
      </c>
      <c r="V45" s="32">
        <f t="shared" si="13"/>
        <v>231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1032</v>
      </c>
      <c r="I48" s="43">
        <f t="shared" si="7"/>
        <v>258</v>
      </c>
      <c r="J48" s="13">
        <f t="shared" si="3"/>
        <v>258</v>
      </c>
      <c r="K48" s="13">
        <f t="shared" si="4"/>
        <v>258</v>
      </c>
      <c r="L48" s="13">
        <f t="shared" si="5"/>
        <v>258</v>
      </c>
      <c r="M48" s="27">
        <f t="shared" si="14"/>
        <v>448</v>
      </c>
      <c r="N48" s="27">
        <f t="shared" si="8"/>
        <v>112</v>
      </c>
      <c r="O48" s="27">
        <f t="shared" si="9"/>
        <v>112</v>
      </c>
      <c r="P48" s="27">
        <f t="shared" si="10"/>
        <v>112</v>
      </c>
      <c r="Q48" s="27">
        <f t="shared" si="11"/>
        <v>112</v>
      </c>
      <c r="R48" s="32">
        <f t="shared" si="12"/>
        <v>584</v>
      </c>
      <c r="S48" s="32">
        <f t="shared" si="13"/>
        <v>146</v>
      </c>
      <c r="T48" s="32">
        <f t="shared" si="13"/>
        <v>146</v>
      </c>
      <c r="U48" s="32">
        <f t="shared" si="13"/>
        <v>146</v>
      </c>
      <c r="V48" s="32">
        <f t="shared" si="13"/>
        <v>146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516</v>
      </c>
      <c r="I50" s="43">
        <f t="shared" si="7"/>
        <v>129</v>
      </c>
      <c r="J50" s="13">
        <f t="shared" si="3"/>
        <v>129</v>
      </c>
      <c r="K50" s="13">
        <f t="shared" si="4"/>
        <v>129</v>
      </c>
      <c r="L50" s="13">
        <f t="shared" si="5"/>
        <v>129</v>
      </c>
      <c r="M50" s="27">
        <f t="shared" si="14"/>
        <v>228</v>
      </c>
      <c r="N50" s="27">
        <f t="shared" si="8"/>
        <v>57</v>
      </c>
      <c r="O50" s="27">
        <f t="shared" si="9"/>
        <v>57</v>
      </c>
      <c r="P50" s="27">
        <f t="shared" si="10"/>
        <v>57</v>
      </c>
      <c r="Q50" s="27">
        <f t="shared" si="11"/>
        <v>57</v>
      </c>
      <c r="R50" s="32">
        <f t="shared" si="12"/>
        <v>288</v>
      </c>
      <c r="S50" s="32">
        <f t="shared" si="13"/>
        <v>72</v>
      </c>
      <c r="T50" s="32">
        <f t="shared" si="13"/>
        <v>72</v>
      </c>
      <c r="U50" s="32">
        <f t="shared" si="13"/>
        <v>72</v>
      </c>
      <c r="V50" s="32">
        <f t="shared" si="13"/>
        <v>72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1032</v>
      </c>
      <c r="I51" s="43">
        <f t="shared" si="7"/>
        <v>258</v>
      </c>
      <c r="J51" s="13">
        <f t="shared" si="3"/>
        <v>258</v>
      </c>
      <c r="K51" s="13">
        <f t="shared" si="4"/>
        <v>258</v>
      </c>
      <c r="L51" s="13">
        <f t="shared" si="5"/>
        <v>258</v>
      </c>
      <c r="M51" s="27">
        <f t="shared" si="14"/>
        <v>884</v>
      </c>
      <c r="N51" s="27">
        <f t="shared" si="8"/>
        <v>221</v>
      </c>
      <c r="O51" s="27">
        <f t="shared" si="9"/>
        <v>221</v>
      </c>
      <c r="P51" s="27">
        <f t="shared" si="10"/>
        <v>221</v>
      </c>
      <c r="Q51" s="27">
        <f t="shared" si="11"/>
        <v>221</v>
      </c>
      <c r="R51" s="32">
        <f t="shared" si="12"/>
        <v>148</v>
      </c>
      <c r="S51" s="32">
        <f t="shared" si="13"/>
        <v>37</v>
      </c>
      <c r="T51" s="32">
        <f t="shared" si="13"/>
        <v>37</v>
      </c>
      <c r="U51" s="32">
        <f t="shared" si="13"/>
        <v>37</v>
      </c>
      <c r="V51" s="32">
        <f t="shared" si="13"/>
        <v>37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12</v>
      </c>
      <c r="I53" s="43">
        <f t="shared" si="7"/>
        <v>3</v>
      </c>
      <c r="J53" s="13">
        <f t="shared" si="3"/>
        <v>3</v>
      </c>
      <c r="K53" s="13">
        <f t="shared" si="4"/>
        <v>3</v>
      </c>
      <c r="L53" s="13">
        <f t="shared" si="5"/>
        <v>3</v>
      </c>
      <c r="M53" s="27">
        <f t="shared" si="14"/>
        <v>6</v>
      </c>
      <c r="N53" s="27">
        <f t="shared" si="8"/>
        <v>2</v>
      </c>
      <c r="O53" s="27">
        <f t="shared" si="9"/>
        <v>2</v>
      </c>
      <c r="P53" s="27">
        <f t="shared" si="10"/>
        <v>2</v>
      </c>
      <c r="Q53" s="27">
        <f t="shared" si="11"/>
        <v>0</v>
      </c>
      <c r="R53" s="32">
        <f t="shared" si="12"/>
        <v>6</v>
      </c>
      <c r="S53" s="32">
        <f t="shared" si="13"/>
        <v>1</v>
      </c>
      <c r="T53" s="32">
        <f t="shared" si="13"/>
        <v>1</v>
      </c>
      <c r="U53" s="32">
        <f t="shared" si="13"/>
        <v>1</v>
      </c>
      <c r="V53" s="32">
        <f t="shared" si="13"/>
        <v>3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5096</v>
      </c>
      <c r="I67" s="43">
        <f t="shared" si="7"/>
        <v>1274</v>
      </c>
      <c r="J67" s="13">
        <f t="shared" si="3"/>
        <v>1274</v>
      </c>
      <c r="K67" s="13">
        <f t="shared" si="4"/>
        <v>1274</v>
      </c>
      <c r="L67" s="13">
        <f t="shared" si="5"/>
        <v>1274</v>
      </c>
      <c r="M67" s="27">
        <f>ROUND(H67*E67,0)</f>
        <v>2735</v>
      </c>
      <c r="N67" s="27">
        <f t="shared" si="8"/>
        <v>684</v>
      </c>
      <c r="O67" s="27">
        <f t="shared" si="9"/>
        <v>684</v>
      </c>
      <c r="P67" s="27">
        <f t="shared" si="10"/>
        <v>684</v>
      </c>
      <c r="Q67" s="27">
        <f t="shared" si="11"/>
        <v>683</v>
      </c>
      <c r="R67" s="32">
        <f t="shared" si="12"/>
        <v>2361</v>
      </c>
      <c r="S67" s="32">
        <f t="shared" si="13"/>
        <v>590</v>
      </c>
      <c r="T67" s="32">
        <f t="shared" si="13"/>
        <v>590</v>
      </c>
      <c r="U67" s="32">
        <f t="shared" si="13"/>
        <v>590</v>
      </c>
      <c r="V67" s="32">
        <f t="shared" si="13"/>
        <v>591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68159</v>
      </c>
      <c r="I81" s="54">
        <f t="shared" si="29"/>
        <v>17042</v>
      </c>
      <c r="J81" s="8">
        <f t="shared" si="29"/>
        <v>17042</v>
      </c>
      <c r="K81" s="8">
        <f t="shared" si="29"/>
        <v>17042</v>
      </c>
      <c r="L81" s="8">
        <f t="shared" si="29"/>
        <v>17033</v>
      </c>
      <c r="M81" s="8">
        <f t="shared" si="29"/>
        <v>44620</v>
      </c>
      <c r="N81" s="8">
        <f t="shared" si="29"/>
        <v>11157</v>
      </c>
      <c r="O81" s="8">
        <f t="shared" si="29"/>
        <v>11157</v>
      </c>
      <c r="P81" s="8">
        <f t="shared" si="29"/>
        <v>11157</v>
      </c>
      <c r="Q81" s="8">
        <f t="shared" si="29"/>
        <v>11149</v>
      </c>
      <c r="R81" s="8">
        <f t="shared" si="29"/>
        <v>23539</v>
      </c>
      <c r="S81" s="8">
        <f t="shared" si="29"/>
        <v>5885</v>
      </c>
      <c r="T81" s="8">
        <f t="shared" si="29"/>
        <v>5885</v>
      </c>
      <c r="U81" s="8">
        <f t="shared" si="29"/>
        <v>5885</v>
      </c>
      <c r="V81" s="8">
        <f t="shared" si="29"/>
        <v>5884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H85" sqref="H85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155</v>
      </c>
    </row>
    <row r="3" spans="1:22" ht="15.75" x14ac:dyDescent="0.25">
      <c r="B3" s="20" t="s">
        <v>145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188</v>
      </c>
      <c r="I7" s="43">
        <f>ROUND(H7/4,0)</f>
        <v>47</v>
      </c>
      <c r="J7" s="13">
        <f t="shared" ref="J7:J70" si="3">I7</f>
        <v>47</v>
      </c>
      <c r="K7" s="13">
        <f t="shared" ref="K7:K70" si="4">I7</f>
        <v>47</v>
      </c>
      <c r="L7" s="13">
        <f t="shared" ref="L7:L70" si="5">H7-I7-J7-K7</f>
        <v>47</v>
      </c>
      <c r="M7" s="27">
        <f t="shared" ref="M7:M39" si="6">ROUND(H7*E7,0)</f>
        <v>5</v>
      </c>
      <c r="N7" s="32">
        <f>ROUND(M7/4,0)</f>
        <v>1</v>
      </c>
      <c r="O7" s="32">
        <f>N7</f>
        <v>1</v>
      </c>
      <c r="P7" s="32">
        <f>N7</f>
        <v>1</v>
      </c>
      <c r="Q7" s="32">
        <f>M7-N7-O7-P7</f>
        <v>2</v>
      </c>
      <c r="R7" s="32">
        <f>S7+T7+U7+V7</f>
        <v>183</v>
      </c>
      <c r="S7" s="32">
        <f>I7-N7</f>
        <v>46</v>
      </c>
      <c r="T7" s="32">
        <f>J7-O7</f>
        <v>46</v>
      </c>
      <c r="U7" s="32">
        <f>K7-P7</f>
        <v>46</v>
      </c>
      <c r="V7" s="32">
        <f>L7-Q7</f>
        <v>45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339</v>
      </c>
      <c r="I8" s="43">
        <f t="shared" ref="I8:I71" si="7">ROUND(H8/4,0)</f>
        <v>85</v>
      </c>
      <c r="J8" s="13">
        <f t="shared" si="3"/>
        <v>85</v>
      </c>
      <c r="K8" s="13">
        <f t="shared" si="4"/>
        <v>85</v>
      </c>
      <c r="L8" s="13">
        <f t="shared" si="5"/>
        <v>84</v>
      </c>
      <c r="M8" s="27">
        <f t="shared" si="6"/>
        <v>25</v>
      </c>
      <c r="N8" s="32">
        <f t="shared" ref="N8:N71" si="8">ROUND(M8/4,0)</f>
        <v>6</v>
      </c>
      <c r="O8" s="32">
        <f t="shared" ref="O8:O71" si="9">N8</f>
        <v>6</v>
      </c>
      <c r="P8" s="32">
        <f t="shared" ref="P8:P71" si="10">N8</f>
        <v>6</v>
      </c>
      <c r="Q8" s="32">
        <f t="shared" ref="Q8:Q71" si="11">M8-N8-O8-P8</f>
        <v>7</v>
      </c>
      <c r="R8" s="32">
        <f t="shared" ref="R8:R71" si="12">S8+T8+U8+V8</f>
        <v>314</v>
      </c>
      <c r="S8" s="32">
        <f t="shared" ref="S8:V70" si="13">I8-N8</f>
        <v>79</v>
      </c>
      <c r="T8" s="32">
        <f t="shared" si="13"/>
        <v>79</v>
      </c>
      <c r="U8" s="32">
        <f t="shared" si="13"/>
        <v>79</v>
      </c>
      <c r="V8" s="32">
        <f t="shared" si="13"/>
        <v>77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398</v>
      </c>
      <c r="I9" s="43">
        <f t="shared" si="7"/>
        <v>100</v>
      </c>
      <c r="J9" s="13">
        <f t="shared" si="3"/>
        <v>100</v>
      </c>
      <c r="K9" s="13">
        <f t="shared" si="4"/>
        <v>100</v>
      </c>
      <c r="L9" s="13">
        <f t="shared" si="5"/>
        <v>98</v>
      </c>
      <c r="M9" s="27">
        <f t="shared" si="6"/>
        <v>387</v>
      </c>
      <c r="N9" s="32">
        <f t="shared" si="8"/>
        <v>97</v>
      </c>
      <c r="O9" s="32">
        <f t="shared" si="9"/>
        <v>97</v>
      </c>
      <c r="P9" s="32">
        <f t="shared" si="10"/>
        <v>97</v>
      </c>
      <c r="Q9" s="32">
        <f t="shared" si="11"/>
        <v>96</v>
      </c>
      <c r="R9" s="32">
        <f t="shared" si="12"/>
        <v>11</v>
      </c>
      <c r="S9" s="32">
        <f t="shared" si="13"/>
        <v>3</v>
      </c>
      <c r="T9" s="32">
        <f t="shared" si="13"/>
        <v>3</v>
      </c>
      <c r="U9" s="32">
        <f t="shared" si="13"/>
        <v>3</v>
      </c>
      <c r="V9" s="32">
        <f t="shared" si="13"/>
        <v>2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284</v>
      </c>
      <c r="I10" s="43">
        <f t="shared" si="7"/>
        <v>71</v>
      </c>
      <c r="J10" s="13">
        <f t="shared" si="3"/>
        <v>71</v>
      </c>
      <c r="K10" s="13">
        <f t="shared" si="4"/>
        <v>71</v>
      </c>
      <c r="L10" s="13">
        <f t="shared" si="5"/>
        <v>71</v>
      </c>
      <c r="M10" s="27">
        <f t="shared" si="6"/>
        <v>31</v>
      </c>
      <c r="N10" s="32">
        <f t="shared" si="8"/>
        <v>8</v>
      </c>
      <c r="O10" s="32">
        <f t="shared" si="9"/>
        <v>8</v>
      </c>
      <c r="P10" s="32">
        <f t="shared" si="10"/>
        <v>8</v>
      </c>
      <c r="Q10" s="32">
        <f t="shared" si="11"/>
        <v>7</v>
      </c>
      <c r="R10" s="32">
        <f t="shared" si="12"/>
        <v>253</v>
      </c>
      <c r="S10" s="32">
        <f t="shared" si="13"/>
        <v>63</v>
      </c>
      <c r="T10" s="32">
        <f t="shared" si="13"/>
        <v>63</v>
      </c>
      <c r="U10" s="32">
        <f t="shared" si="13"/>
        <v>63</v>
      </c>
      <c r="V10" s="32">
        <f t="shared" si="13"/>
        <v>64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571</v>
      </c>
      <c r="I11" s="43">
        <f t="shared" si="7"/>
        <v>143</v>
      </c>
      <c r="J11" s="13">
        <f t="shared" si="3"/>
        <v>143</v>
      </c>
      <c r="K11" s="13">
        <f t="shared" si="4"/>
        <v>143</v>
      </c>
      <c r="L11" s="13">
        <f t="shared" si="5"/>
        <v>142</v>
      </c>
      <c r="M11" s="27">
        <f t="shared" si="6"/>
        <v>93</v>
      </c>
      <c r="N11" s="32">
        <f t="shared" si="8"/>
        <v>23</v>
      </c>
      <c r="O11" s="32">
        <f t="shared" si="9"/>
        <v>23</v>
      </c>
      <c r="P11" s="32">
        <f t="shared" si="10"/>
        <v>23</v>
      </c>
      <c r="Q11" s="32">
        <f t="shared" si="11"/>
        <v>24</v>
      </c>
      <c r="R11" s="32">
        <f t="shared" si="12"/>
        <v>478</v>
      </c>
      <c r="S11" s="32">
        <f t="shared" si="13"/>
        <v>120</v>
      </c>
      <c r="T11" s="32">
        <f t="shared" si="13"/>
        <v>120</v>
      </c>
      <c r="U11" s="32">
        <f t="shared" si="13"/>
        <v>120</v>
      </c>
      <c r="V11" s="32">
        <f t="shared" si="13"/>
        <v>118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187</v>
      </c>
      <c r="I12" s="43">
        <f t="shared" si="7"/>
        <v>47</v>
      </c>
      <c r="J12" s="13">
        <f t="shared" si="3"/>
        <v>47</v>
      </c>
      <c r="K12" s="13">
        <f t="shared" si="4"/>
        <v>47</v>
      </c>
      <c r="L12" s="13">
        <f t="shared" si="5"/>
        <v>46</v>
      </c>
      <c r="M12" s="27">
        <f t="shared" si="6"/>
        <v>4</v>
      </c>
      <c r="N12" s="32">
        <f t="shared" si="8"/>
        <v>1</v>
      </c>
      <c r="O12" s="32">
        <f t="shared" si="9"/>
        <v>1</v>
      </c>
      <c r="P12" s="32">
        <f t="shared" si="10"/>
        <v>1</v>
      </c>
      <c r="Q12" s="32">
        <f t="shared" si="11"/>
        <v>1</v>
      </c>
      <c r="R12" s="32">
        <f t="shared" si="12"/>
        <v>183</v>
      </c>
      <c r="S12" s="32">
        <f t="shared" si="13"/>
        <v>46</v>
      </c>
      <c r="T12" s="32">
        <f t="shared" si="13"/>
        <v>46</v>
      </c>
      <c r="U12" s="32">
        <f t="shared" si="13"/>
        <v>46</v>
      </c>
      <c r="V12" s="32">
        <f t="shared" si="13"/>
        <v>45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602</v>
      </c>
      <c r="I13" s="43">
        <f t="shared" si="7"/>
        <v>151</v>
      </c>
      <c r="J13" s="13">
        <f t="shared" si="3"/>
        <v>151</v>
      </c>
      <c r="K13" s="13">
        <f t="shared" si="4"/>
        <v>151</v>
      </c>
      <c r="L13" s="13">
        <f t="shared" si="5"/>
        <v>149</v>
      </c>
      <c r="M13" s="27">
        <f t="shared" si="6"/>
        <v>226</v>
      </c>
      <c r="N13" s="32">
        <f t="shared" si="8"/>
        <v>57</v>
      </c>
      <c r="O13" s="32">
        <f t="shared" si="9"/>
        <v>57</v>
      </c>
      <c r="P13" s="32">
        <f t="shared" si="10"/>
        <v>57</v>
      </c>
      <c r="Q13" s="32">
        <f t="shared" si="11"/>
        <v>55</v>
      </c>
      <c r="R13" s="32">
        <f t="shared" si="12"/>
        <v>376</v>
      </c>
      <c r="S13" s="32">
        <f t="shared" si="13"/>
        <v>94</v>
      </c>
      <c r="T13" s="32">
        <f t="shared" si="13"/>
        <v>94</v>
      </c>
      <c r="U13" s="32">
        <f t="shared" si="13"/>
        <v>94</v>
      </c>
      <c r="V13" s="32">
        <f t="shared" si="13"/>
        <v>94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459</v>
      </c>
      <c r="I14" s="43">
        <f t="shared" si="7"/>
        <v>115</v>
      </c>
      <c r="J14" s="13">
        <f t="shared" si="3"/>
        <v>115</v>
      </c>
      <c r="K14" s="13">
        <f t="shared" si="4"/>
        <v>115</v>
      </c>
      <c r="L14" s="13">
        <f t="shared" si="5"/>
        <v>114</v>
      </c>
      <c r="M14" s="27">
        <f t="shared" si="6"/>
        <v>23</v>
      </c>
      <c r="N14" s="32">
        <f t="shared" si="8"/>
        <v>6</v>
      </c>
      <c r="O14" s="32">
        <f t="shared" si="9"/>
        <v>6</v>
      </c>
      <c r="P14" s="32">
        <f t="shared" si="10"/>
        <v>6</v>
      </c>
      <c r="Q14" s="32">
        <f t="shared" si="11"/>
        <v>5</v>
      </c>
      <c r="R14" s="32">
        <f t="shared" si="12"/>
        <v>436</v>
      </c>
      <c r="S14" s="32">
        <f t="shared" si="13"/>
        <v>109</v>
      </c>
      <c r="T14" s="32">
        <f t="shared" si="13"/>
        <v>109</v>
      </c>
      <c r="U14" s="32">
        <f t="shared" si="13"/>
        <v>109</v>
      </c>
      <c r="V14" s="32">
        <f t="shared" si="13"/>
        <v>109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1096</v>
      </c>
      <c r="I15" s="43">
        <f t="shared" si="7"/>
        <v>274</v>
      </c>
      <c r="J15" s="13">
        <f t="shared" si="3"/>
        <v>274</v>
      </c>
      <c r="K15" s="13">
        <f t="shared" si="4"/>
        <v>274</v>
      </c>
      <c r="L15" s="13">
        <f t="shared" si="5"/>
        <v>274</v>
      </c>
      <c r="M15" s="27">
        <f t="shared" si="6"/>
        <v>983</v>
      </c>
      <c r="N15" s="32">
        <f t="shared" si="8"/>
        <v>246</v>
      </c>
      <c r="O15" s="32">
        <f t="shared" si="9"/>
        <v>246</v>
      </c>
      <c r="P15" s="32">
        <f t="shared" si="10"/>
        <v>246</v>
      </c>
      <c r="Q15" s="32">
        <f t="shared" si="11"/>
        <v>245</v>
      </c>
      <c r="R15" s="32">
        <f t="shared" si="12"/>
        <v>113</v>
      </c>
      <c r="S15" s="32">
        <f t="shared" si="13"/>
        <v>28</v>
      </c>
      <c r="T15" s="32">
        <f t="shared" si="13"/>
        <v>28</v>
      </c>
      <c r="U15" s="32">
        <f t="shared" si="13"/>
        <v>28</v>
      </c>
      <c r="V15" s="32">
        <f t="shared" si="13"/>
        <v>29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657</v>
      </c>
      <c r="I16" s="43">
        <f t="shared" si="7"/>
        <v>164</v>
      </c>
      <c r="J16" s="13">
        <f t="shared" si="3"/>
        <v>164</v>
      </c>
      <c r="K16" s="13">
        <f t="shared" si="4"/>
        <v>164</v>
      </c>
      <c r="L16" s="13">
        <f t="shared" si="5"/>
        <v>165</v>
      </c>
      <c r="M16" s="27">
        <f t="shared" si="6"/>
        <v>57</v>
      </c>
      <c r="N16" s="32">
        <f t="shared" si="8"/>
        <v>14</v>
      </c>
      <c r="O16" s="32">
        <f t="shared" si="9"/>
        <v>14</v>
      </c>
      <c r="P16" s="32">
        <f t="shared" si="10"/>
        <v>14</v>
      </c>
      <c r="Q16" s="32">
        <f t="shared" si="11"/>
        <v>15</v>
      </c>
      <c r="R16" s="32">
        <f t="shared" si="12"/>
        <v>600</v>
      </c>
      <c r="S16" s="32">
        <f t="shared" si="13"/>
        <v>150</v>
      </c>
      <c r="T16" s="32">
        <f t="shared" si="13"/>
        <v>150</v>
      </c>
      <c r="U16" s="32">
        <f t="shared" si="13"/>
        <v>150</v>
      </c>
      <c r="V16" s="32">
        <f t="shared" si="13"/>
        <v>150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313</v>
      </c>
      <c r="I17" s="43">
        <f t="shared" si="7"/>
        <v>78</v>
      </c>
      <c r="J17" s="13">
        <f t="shared" si="3"/>
        <v>78</v>
      </c>
      <c r="K17" s="13">
        <f t="shared" si="4"/>
        <v>78</v>
      </c>
      <c r="L17" s="13">
        <f t="shared" si="5"/>
        <v>79</v>
      </c>
      <c r="M17" s="27">
        <f t="shared" si="6"/>
        <v>299</v>
      </c>
      <c r="N17" s="32">
        <f t="shared" si="8"/>
        <v>75</v>
      </c>
      <c r="O17" s="32">
        <f t="shared" si="9"/>
        <v>75</v>
      </c>
      <c r="P17" s="32">
        <f t="shared" si="10"/>
        <v>75</v>
      </c>
      <c r="Q17" s="32">
        <f t="shared" si="11"/>
        <v>74</v>
      </c>
      <c r="R17" s="32">
        <f t="shared" si="12"/>
        <v>14</v>
      </c>
      <c r="S17" s="32">
        <f t="shared" si="13"/>
        <v>3</v>
      </c>
      <c r="T17" s="32">
        <f t="shared" si="13"/>
        <v>3</v>
      </c>
      <c r="U17" s="32">
        <f t="shared" si="13"/>
        <v>3</v>
      </c>
      <c r="V17" s="32">
        <f t="shared" si="13"/>
        <v>5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350</v>
      </c>
      <c r="I18" s="43">
        <f t="shared" si="7"/>
        <v>88</v>
      </c>
      <c r="J18" s="13">
        <f t="shared" si="3"/>
        <v>88</v>
      </c>
      <c r="K18" s="13">
        <f t="shared" si="4"/>
        <v>88</v>
      </c>
      <c r="L18" s="13">
        <f t="shared" si="5"/>
        <v>86</v>
      </c>
      <c r="M18" s="27">
        <f t="shared" si="6"/>
        <v>119</v>
      </c>
      <c r="N18" s="32">
        <f t="shared" si="8"/>
        <v>30</v>
      </c>
      <c r="O18" s="32">
        <f t="shared" si="9"/>
        <v>30</v>
      </c>
      <c r="P18" s="32">
        <f t="shared" si="10"/>
        <v>30</v>
      </c>
      <c r="Q18" s="32">
        <f t="shared" si="11"/>
        <v>29</v>
      </c>
      <c r="R18" s="32">
        <f t="shared" si="12"/>
        <v>231</v>
      </c>
      <c r="S18" s="32">
        <f t="shared" si="13"/>
        <v>58</v>
      </c>
      <c r="T18" s="32">
        <f t="shared" si="13"/>
        <v>58</v>
      </c>
      <c r="U18" s="32">
        <f t="shared" si="13"/>
        <v>58</v>
      </c>
      <c r="V18" s="32">
        <f t="shared" si="13"/>
        <v>57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636</v>
      </c>
      <c r="I19" s="43">
        <f t="shared" si="7"/>
        <v>159</v>
      </c>
      <c r="J19" s="13">
        <f t="shared" si="3"/>
        <v>159</v>
      </c>
      <c r="K19" s="13">
        <f t="shared" si="4"/>
        <v>159</v>
      </c>
      <c r="L19" s="13">
        <f t="shared" si="5"/>
        <v>159</v>
      </c>
      <c r="M19" s="27">
        <f t="shared" si="6"/>
        <v>32</v>
      </c>
      <c r="N19" s="32">
        <f t="shared" si="8"/>
        <v>8</v>
      </c>
      <c r="O19" s="32">
        <f t="shared" si="9"/>
        <v>8</v>
      </c>
      <c r="P19" s="32">
        <f t="shared" si="10"/>
        <v>8</v>
      </c>
      <c r="Q19" s="32">
        <f t="shared" si="11"/>
        <v>8</v>
      </c>
      <c r="R19" s="32">
        <f t="shared" si="12"/>
        <v>604</v>
      </c>
      <c r="S19" s="32">
        <f t="shared" si="13"/>
        <v>151</v>
      </c>
      <c r="T19" s="32">
        <f t="shared" si="13"/>
        <v>151</v>
      </c>
      <c r="U19" s="32">
        <f t="shared" si="13"/>
        <v>151</v>
      </c>
      <c r="V19" s="32">
        <f t="shared" si="13"/>
        <v>151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246</v>
      </c>
      <c r="I20" s="43">
        <f t="shared" si="7"/>
        <v>62</v>
      </c>
      <c r="J20" s="13">
        <f t="shared" si="3"/>
        <v>62</v>
      </c>
      <c r="K20" s="13">
        <f t="shared" si="4"/>
        <v>62</v>
      </c>
      <c r="L20" s="13">
        <f t="shared" si="5"/>
        <v>60</v>
      </c>
      <c r="M20" s="27">
        <f t="shared" si="6"/>
        <v>3</v>
      </c>
      <c r="N20" s="32">
        <f t="shared" si="8"/>
        <v>1</v>
      </c>
      <c r="O20" s="32">
        <f t="shared" si="9"/>
        <v>1</v>
      </c>
      <c r="P20" s="32">
        <f t="shared" si="10"/>
        <v>1</v>
      </c>
      <c r="Q20" s="32">
        <f t="shared" si="11"/>
        <v>0</v>
      </c>
      <c r="R20" s="32">
        <f t="shared" si="12"/>
        <v>243</v>
      </c>
      <c r="S20" s="32">
        <f t="shared" si="13"/>
        <v>61</v>
      </c>
      <c r="T20" s="32">
        <f t="shared" si="13"/>
        <v>61</v>
      </c>
      <c r="U20" s="32">
        <f t="shared" si="13"/>
        <v>61</v>
      </c>
      <c r="V20" s="32">
        <f t="shared" si="13"/>
        <v>60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394</v>
      </c>
      <c r="I21" s="43">
        <f t="shared" si="7"/>
        <v>99</v>
      </c>
      <c r="J21" s="13">
        <f t="shared" si="3"/>
        <v>99</v>
      </c>
      <c r="K21" s="13">
        <f t="shared" si="4"/>
        <v>99</v>
      </c>
      <c r="L21" s="13">
        <f t="shared" si="5"/>
        <v>97</v>
      </c>
      <c r="M21" s="27">
        <f t="shared" si="6"/>
        <v>363</v>
      </c>
      <c r="N21" s="32">
        <f t="shared" si="8"/>
        <v>91</v>
      </c>
      <c r="O21" s="32">
        <f t="shared" si="9"/>
        <v>91</v>
      </c>
      <c r="P21" s="32">
        <f t="shared" si="10"/>
        <v>91</v>
      </c>
      <c r="Q21" s="32">
        <f t="shared" si="11"/>
        <v>90</v>
      </c>
      <c r="R21" s="32">
        <f t="shared" si="12"/>
        <v>31</v>
      </c>
      <c r="S21" s="32">
        <f t="shared" si="13"/>
        <v>8</v>
      </c>
      <c r="T21" s="32">
        <f t="shared" si="13"/>
        <v>8</v>
      </c>
      <c r="U21" s="32">
        <f t="shared" si="13"/>
        <v>8</v>
      </c>
      <c r="V21" s="32">
        <f t="shared" si="13"/>
        <v>7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238</v>
      </c>
      <c r="I22" s="43">
        <f t="shared" si="7"/>
        <v>60</v>
      </c>
      <c r="J22" s="13">
        <f t="shared" si="3"/>
        <v>60</v>
      </c>
      <c r="K22" s="13">
        <f t="shared" si="4"/>
        <v>60</v>
      </c>
      <c r="L22" s="13">
        <f t="shared" si="5"/>
        <v>58</v>
      </c>
      <c r="M22" s="27">
        <f t="shared" si="6"/>
        <v>19</v>
      </c>
      <c r="N22" s="32">
        <f t="shared" si="8"/>
        <v>5</v>
      </c>
      <c r="O22" s="32">
        <f t="shared" si="9"/>
        <v>5</v>
      </c>
      <c r="P22" s="32">
        <f t="shared" si="10"/>
        <v>5</v>
      </c>
      <c r="Q22" s="32">
        <f t="shared" si="11"/>
        <v>4</v>
      </c>
      <c r="R22" s="32">
        <f t="shared" si="12"/>
        <v>219</v>
      </c>
      <c r="S22" s="32">
        <f t="shared" si="13"/>
        <v>55</v>
      </c>
      <c r="T22" s="32">
        <f t="shared" si="13"/>
        <v>55</v>
      </c>
      <c r="U22" s="32">
        <f t="shared" si="13"/>
        <v>55</v>
      </c>
      <c r="V22" s="32">
        <f t="shared" si="13"/>
        <v>54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215</v>
      </c>
      <c r="I23" s="43">
        <f t="shared" si="7"/>
        <v>54</v>
      </c>
      <c r="J23" s="13">
        <f t="shared" si="3"/>
        <v>54</v>
      </c>
      <c r="K23" s="13">
        <f t="shared" si="4"/>
        <v>54</v>
      </c>
      <c r="L23" s="13">
        <f t="shared" si="5"/>
        <v>53</v>
      </c>
      <c r="M23" s="27">
        <f t="shared" si="6"/>
        <v>2</v>
      </c>
      <c r="N23" s="32">
        <f t="shared" si="8"/>
        <v>1</v>
      </c>
      <c r="O23" s="32">
        <f t="shared" si="9"/>
        <v>1</v>
      </c>
      <c r="P23" s="32">
        <f t="shared" si="10"/>
        <v>1</v>
      </c>
      <c r="Q23" s="32">
        <f t="shared" si="11"/>
        <v>-1</v>
      </c>
      <c r="R23" s="32">
        <f t="shared" si="12"/>
        <v>213</v>
      </c>
      <c r="S23" s="32">
        <f t="shared" si="13"/>
        <v>53</v>
      </c>
      <c r="T23" s="32">
        <f t="shared" si="13"/>
        <v>53</v>
      </c>
      <c r="U23" s="32">
        <f t="shared" si="13"/>
        <v>53</v>
      </c>
      <c r="V23" s="32">
        <f t="shared" si="13"/>
        <v>54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324</v>
      </c>
      <c r="I24" s="43">
        <f t="shared" si="7"/>
        <v>81</v>
      </c>
      <c r="J24" s="13">
        <f t="shared" si="3"/>
        <v>81</v>
      </c>
      <c r="K24" s="13">
        <f t="shared" si="4"/>
        <v>81</v>
      </c>
      <c r="L24" s="13">
        <f t="shared" si="5"/>
        <v>81</v>
      </c>
      <c r="M24" s="27">
        <f t="shared" si="6"/>
        <v>27</v>
      </c>
      <c r="N24" s="32">
        <f t="shared" si="8"/>
        <v>7</v>
      </c>
      <c r="O24" s="32">
        <f t="shared" si="9"/>
        <v>7</v>
      </c>
      <c r="P24" s="32">
        <f t="shared" si="10"/>
        <v>7</v>
      </c>
      <c r="Q24" s="32">
        <f t="shared" si="11"/>
        <v>6</v>
      </c>
      <c r="R24" s="32">
        <f t="shared" si="12"/>
        <v>297</v>
      </c>
      <c r="S24" s="32">
        <f t="shared" si="13"/>
        <v>74</v>
      </c>
      <c r="T24" s="32">
        <f t="shared" si="13"/>
        <v>74</v>
      </c>
      <c r="U24" s="32">
        <f t="shared" si="13"/>
        <v>74</v>
      </c>
      <c r="V24" s="32">
        <f t="shared" si="13"/>
        <v>75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124</v>
      </c>
      <c r="I25" s="43">
        <f t="shared" si="7"/>
        <v>31</v>
      </c>
      <c r="J25" s="13">
        <f t="shared" si="3"/>
        <v>31</v>
      </c>
      <c r="K25" s="13">
        <f t="shared" si="4"/>
        <v>31</v>
      </c>
      <c r="L25" s="13">
        <f t="shared" si="5"/>
        <v>31</v>
      </c>
      <c r="M25" s="27">
        <f t="shared" si="6"/>
        <v>12</v>
      </c>
      <c r="N25" s="32">
        <f t="shared" si="8"/>
        <v>3</v>
      </c>
      <c r="O25" s="32">
        <f t="shared" si="9"/>
        <v>3</v>
      </c>
      <c r="P25" s="32">
        <f t="shared" si="10"/>
        <v>3</v>
      </c>
      <c r="Q25" s="32">
        <f t="shared" si="11"/>
        <v>3</v>
      </c>
      <c r="R25" s="32">
        <f t="shared" si="12"/>
        <v>112</v>
      </c>
      <c r="S25" s="32">
        <f t="shared" si="13"/>
        <v>28</v>
      </c>
      <c r="T25" s="32">
        <f t="shared" si="13"/>
        <v>28</v>
      </c>
      <c r="U25" s="32">
        <f t="shared" si="13"/>
        <v>28</v>
      </c>
      <c r="V25" s="32">
        <f t="shared" si="13"/>
        <v>28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544</v>
      </c>
      <c r="I26" s="43">
        <f t="shared" si="7"/>
        <v>136</v>
      </c>
      <c r="J26" s="13">
        <f t="shared" si="3"/>
        <v>136</v>
      </c>
      <c r="K26" s="13">
        <f t="shared" si="4"/>
        <v>136</v>
      </c>
      <c r="L26" s="13">
        <f t="shared" si="5"/>
        <v>136</v>
      </c>
      <c r="M26" s="27">
        <f t="shared" si="6"/>
        <v>220</v>
      </c>
      <c r="N26" s="32">
        <f t="shared" si="8"/>
        <v>55</v>
      </c>
      <c r="O26" s="32">
        <f t="shared" si="9"/>
        <v>55</v>
      </c>
      <c r="P26" s="32">
        <f t="shared" si="10"/>
        <v>55</v>
      </c>
      <c r="Q26" s="32">
        <f t="shared" si="11"/>
        <v>55</v>
      </c>
      <c r="R26" s="32">
        <f t="shared" si="12"/>
        <v>324</v>
      </c>
      <c r="S26" s="32">
        <f t="shared" si="13"/>
        <v>81</v>
      </c>
      <c r="T26" s="32">
        <f t="shared" si="13"/>
        <v>81</v>
      </c>
      <c r="U26" s="32">
        <f t="shared" si="13"/>
        <v>81</v>
      </c>
      <c r="V26" s="32">
        <f t="shared" si="13"/>
        <v>81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335</v>
      </c>
      <c r="I27" s="43">
        <f t="shared" si="7"/>
        <v>84</v>
      </c>
      <c r="J27" s="13">
        <f t="shared" si="3"/>
        <v>84</v>
      </c>
      <c r="K27" s="13">
        <f t="shared" si="4"/>
        <v>84</v>
      </c>
      <c r="L27" s="13">
        <f t="shared" si="5"/>
        <v>83</v>
      </c>
      <c r="M27" s="27">
        <f t="shared" si="6"/>
        <v>29</v>
      </c>
      <c r="N27" s="32">
        <f t="shared" si="8"/>
        <v>7</v>
      </c>
      <c r="O27" s="32">
        <f t="shared" si="9"/>
        <v>7</v>
      </c>
      <c r="P27" s="32">
        <f t="shared" si="10"/>
        <v>7</v>
      </c>
      <c r="Q27" s="32">
        <f t="shared" si="11"/>
        <v>8</v>
      </c>
      <c r="R27" s="32">
        <f t="shared" si="12"/>
        <v>306</v>
      </c>
      <c r="S27" s="32">
        <f t="shared" si="13"/>
        <v>77</v>
      </c>
      <c r="T27" s="32">
        <f t="shared" si="13"/>
        <v>77</v>
      </c>
      <c r="U27" s="32">
        <f t="shared" si="13"/>
        <v>77</v>
      </c>
      <c r="V27" s="32">
        <f t="shared" si="13"/>
        <v>75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574</v>
      </c>
      <c r="I28" s="43">
        <f t="shared" si="7"/>
        <v>144</v>
      </c>
      <c r="J28" s="13">
        <f t="shared" si="3"/>
        <v>144</v>
      </c>
      <c r="K28" s="13">
        <f t="shared" si="4"/>
        <v>144</v>
      </c>
      <c r="L28" s="13">
        <f t="shared" si="5"/>
        <v>142</v>
      </c>
      <c r="M28" s="27">
        <f t="shared" si="6"/>
        <v>103</v>
      </c>
      <c r="N28" s="32">
        <f t="shared" si="8"/>
        <v>26</v>
      </c>
      <c r="O28" s="32">
        <f t="shared" si="9"/>
        <v>26</v>
      </c>
      <c r="P28" s="32">
        <f t="shared" si="10"/>
        <v>26</v>
      </c>
      <c r="Q28" s="32">
        <f t="shared" si="11"/>
        <v>25</v>
      </c>
      <c r="R28" s="32">
        <f t="shared" si="12"/>
        <v>471</v>
      </c>
      <c r="S28" s="32">
        <f t="shared" si="13"/>
        <v>118</v>
      </c>
      <c r="T28" s="32">
        <f t="shared" si="13"/>
        <v>118</v>
      </c>
      <c r="U28" s="32">
        <f t="shared" si="13"/>
        <v>118</v>
      </c>
      <c r="V28" s="32">
        <f t="shared" si="13"/>
        <v>117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416</v>
      </c>
      <c r="I29" s="43">
        <f t="shared" si="7"/>
        <v>104</v>
      </c>
      <c r="J29" s="13">
        <f t="shared" si="3"/>
        <v>104</v>
      </c>
      <c r="K29" s="13">
        <f t="shared" si="4"/>
        <v>104</v>
      </c>
      <c r="L29" s="13">
        <f t="shared" si="5"/>
        <v>104</v>
      </c>
      <c r="M29" s="27">
        <f t="shared" si="6"/>
        <v>29</v>
      </c>
      <c r="N29" s="32">
        <f t="shared" si="8"/>
        <v>7</v>
      </c>
      <c r="O29" s="32">
        <f t="shared" si="9"/>
        <v>7</v>
      </c>
      <c r="P29" s="32">
        <f t="shared" si="10"/>
        <v>7</v>
      </c>
      <c r="Q29" s="32">
        <f t="shared" si="11"/>
        <v>8</v>
      </c>
      <c r="R29" s="32">
        <f t="shared" si="12"/>
        <v>387</v>
      </c>
      <c r="S29" s="32">
        <f t="shared" si="13"/>
        <v>97</v>
      </c>
      <c r="T29" s="32">
        <f t="shared" si="13"/>
        <v>97</v>
      </c>
      <c r="U29" s="32">
        <f t="shared" si="13"/>
        <v>97</v>
      </c>
      <c r="V29" s="32">
        <f t="shared" si="13"/>
        <v>96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410</v>
      </c>
      <c r="I30" s="43">
        <f t="shared" si="7"/>
        <v>103</v>
      </c>
      <c r="J30" s="13">
        <f t="shared" si="3"/>
        <v>103</v>
      </c>
      <c r="K30" s="13">
        <f t="shared" si="4"/>
        <v>103</v>
      </c>
      <c r="L30" s="13">
        <f t="shared" si="5"/>
        <v>101</v>
      </c>
      <c r="M30" s="27">
        <f t="shared" si="6"/>
        <v>53</v>
      </c>
      <c r="N30" s="32">
        <f t="shared" si="8"/>
        <v>13</v>
      </c>
      <c r="O30" s="32">
        <f t="shared" si="9"/>
        <v>13</v>
      </c>
      <c r="P30" s="32">
        <f t="shared" si="10"/>
        <v>13</v>
      </c>
      <c r="Q30" s="32">
        <f t="shared" si="11"/>
        <v>14</v>
      </c>
      <c r="R30" s="32">
        <f t="shared" si="12"/>
        <v>357</v>
      </c>
      <c r="S30" s="32">
        <f t="shared" si="13"/>
        <v>90</v>
      </c>
      <c r="T30" s="32">
        <f t="shared" si="13"/>
        <v>90</v>
      </c>
      <c r="U30" s="32">
        <f t="shared" si="13"/>
        <v>90</v>
      </c>
      <c r="V30" s="32">
        <f t="shared" si="13"/>
        <v>87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2041.1999999999998</v>
      </c>
      <c r="I31" s="43">
        <f t="shared" si="7"/>
        <v>510</v>
      </c>
      <c r="J31" s="13">
        <f t="shared" si="3"/>
        <v>510</v>
      </c>
      <c r="K31" s="13">
        <f t="shared" si="4"/>
        <v>510</v>
      </c>
      <c r="L31" s="13">
        <f t="shared" si="5"/>
        <v>511.19999999999982</v>
      </c>
      <c r="M31" s="27">
        <f t="shared" si="6"/>
        <v>1096</v>
      </c>
      <c r="N31" s="27">
        <f t="shared" si="8"/>
        <v>274</v>
      </c>
      <c r="O31" s="27">
        <f t="shared" si="9"/>
        <v>274</v>
      </c>
      <c r="P31" s="27">
        <f t="shared" si="10"/>
        <v>274</v>
      </c>
      <c r="Q31" s="27">
        <f t="shared" si="11"/>
        <v>274</v>
      </c>
      <c r="R31" s="32">
        <f t="shared" si="12"/>
        <v>945.19999999999982</v>
      </c>
      <c r="S31" s="32">
        <f t="shared" si="13"/>
        <v>236</v>
      </c>
      <c r="T31" s="32">
        <f t="shared" si="13"/>
        <v>236</v>
      </c>
      <c r="U31" s="32">
        <f t="shared" si="13"/>
        <v>236</v>
      </c>
      <c r="V31" s="32">
        <f t="shared" si="13"/>
        <v>237.19999999999982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84</v>
      </c>
      <c r="I32" s="43">
        <f t="shared" si="7"/>
        <v>21</v>
      </c>
      <c r="J32" s="13">
        <f t="shared" si="3"/>
        <v>21</v>
      </c>
      <c r="K32" s="13">
        <f t="shared" si="4"/>
        <v>21</v>
      </c>
      <c r="L32" s="13">
        <f t="shared" si="5"/>
        <v>21</v>
      </c>
      <c r="M32" s="27">
        <f t="shared" si="6"/>
        <v>46</v>
      </c>
      <c r="N32" s="27">
        <f t="shared" si="8"/>
        <v>12</v>
      </c>
      <c r="O32" s="27">
        <f t="shared" si="9"/>
        <v>12</v>
      </c>
      <c r="P32" s="27">
        <f t="shared" si="10"/>
        <v>12</v>
      </c>
      <c r="Q32" s="27">
        <f t="shared" si="11"/>
        <v>10</v>
      </c>
      <c r="R32" s="32">
        <f t="shared" si="12"/>
        <v>38</v>
      </c>
      <c r="S32" s="32">
        <f t="shared" si="13"/>
        <v>9</v>
      </c>
      <c r="T32" s="32">
        <f t="shared" si="13"/>
        <v>9</v>
      </c>
      <c r="U32" s="32">
        <f t="shared" si="13"/>
        <v>9</v>
      </c>
      <c r="V32" s="32">
        <f t="shared" si="13"/>
        <v>11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294</v>
      </c>
      <c r="I33" s="43">
        <f t="shared" si="7"/>
        <v>74</v>
      </c>
      <c r="J33" s="13">
        <f t="shared" si="3"/>
        <v>74</v>
      </c>
      <c r="K33" s="13">
        <f t="shared" si="4"/>
        <v>74</v>
      </c>
      <c r="L33" s="13">
        <f t="shared" si="5"/>
        <v>72</v>
      </c>
      <c r="M33" s="27">
        <f t="shared" si="6"/>
        <v>158</v>
      </c>
      <c r="N33" s="27">
        <f t="shared" si="8"/>
        <v>40</v>
      </c>
      <c r="O33" s="27">
        <f t="shared" si="9"/>
        <v>40</v>
      </c>
      <c r="P33" s="27">
        <f t="shared" si="10"/>
        <v>40</v>
      </c>
      <c r="Q33" s="27">
        <f t="shared" si="11"/>
        <v>38</v>
      </c>
      <c r="R33" s="32">
        <f t="shared" si="12"/>
        <v>136</v>
      </c>
      <c r="S33" s="32">
        <f t="shared" si="13"/>
        <v>34</v>
      </c>
      <c r="T33" s="32">
        <f t="shared" si="13"/>
        <v>34</v>
      </c>
      <c r="U33" s="32">
        <f t="shared" si="13"/>
        <v>34</v>
      </c>
      <c r="V33" s="32">
        <f t="shared" si="13"/>
        <v>34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2730</v>
      </c>
      <c r="I34" s="43">
        <f t="shared" si="7"/>
        <v>683</v>
      </c>
      <c r="J34" s="13">
        <f t="shared" si="3"/>
        <v>683</v>
      </c>
      <c r="K34" s="13">
        <f t="shared" si="4"/>
        <v>683</v>
      </c>
      <c r="L34" s="13">
        <f t="shared" si="5"/>
        <v>681</v>
      </c>
      <c r="M34" s="27">
        <f t="shared" si="6"/>
        <v>1465</v>
      </c>
      <c r="N34" s="27">
        <f t="shared" si="8"/>
        <v>366</v>
      </c>
      <c r="O34" s="27">
        <f t="shared" si="9"/>
        <v>366</v>
      </c>
      <c r="P34" s="27">
        <f t="shared" si="10"/>
        <v>366</v>
      </c>
      <c r="Q34" s="27">
        <f t="shared" si="11"/>
        <v>367</v>
      </c>
      <c r="R34" s="32">
        <f t="shared" si="12"/>
        <v>1265</v>
      </c>
      <c r="S34" s="32">
        <f t="shared" si="13"/>
        <v>317</v>
      </c>
      <c r="T34" s="32">
        <f t="shared" si="13"/>
        <v>317</v>
      </c>
      <c r="U34" s="32">
        <f t="shared" si="13"/>
        <v>317</v>
      </c>
      <c r="V34" s="32">
        <f t="shared" si="13"/>
        <v>314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60</v>
      </c>
      <c r="I41" s="43">
        <f t="shared" si="7"/>
        <v>15</v>
      </c>
      <c r="J41" s="13">
        <f t="shared" si="3"/>
        <v>15</v>
      </c>
      <c r="K41" s="13">
        <f t="shared" si="4"/>
        <v>15</v>
      </c>
      <c r="L41" s="13">
        <f t="shared" si="5"/>
        <v>15</v>
      </c>
      <c r="M41" s="27">
        <f t="shared" ref="M41:M54" si="14">ROUND(H41*E41,0)</f>
        <v>50</v>
      </c>
      <c r="N41" s="32">
        <f t="shared" si="8"/>
        <v>13</v>
      </c>
      <c r="O41" s="32">
        <f t="shared" si="9"/>
        <v>13</v>
      </c>
      <c r="P41" s="32">
        <f t="shared" si="10"/>
        <v>13</v>
      </c>
      <c r="Q41" s="32">
        <f t="shared" si="11"/>
        <v>11</v>
      </c>
      <c r="R41" s="32">
        <f t="shared" si="12"/>
        <v>10</v>
      </c>
      <c r="S41" s="32">
        <f t="shared" si="13"/>
        <v>2</v>
      </c>
      <c r="T41" s="32">
        <f t="shared" si="13"/>
        <v>2</v>
      </c>
      <c r="U41" s="32">
        <f t="shared" si="13"/>
        <v>2</v>
      </c>
      <c r="V41" s="32">
        <f t="shared" si="13"/>
        <v>4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112</v>
      </c>
      <c r="I42" s="43">
        <f t="shared" si="7"/>
        <v>28</v>
      </c>
      <c r="J42" s="13">
        <f t="shared" si="3"/>
        <v>28</v>
      </c>
      <c r="K42" s="13">
        <f t="shared" si="4"/>
        <v>28</v>
      </c>
      <c r="L42" s="13">
        <f t="shared" si="5"/>
        <v>28</v>
      </c>
      <c r="M42" s="27">
        <f t="shared" si="14"/>
        <v>83</v>
      </c>
      <c r="N42" s="32">
        <f t="shared" si="8"/>
        <v>21</v>
      </c>
      <c r="O42" s="32">
        <f t="shared" si="9"/>
        <v>21</v>
      </c>
      <c r="P42" s="32">
        <f t="shared" si="10"/>
        <v>21</v>
      </c>
      <c r="Q42" s="32">
        <f t="shared" si="11"/>
        <v>20</v>
      </c>
      <c r="R42" s="32">
        <f t="shared" si="12"/>
        <v>29</v>
      </c>
      <c r="S42" s="32">
        <f t="shared" si="13"/>
        <v>7</v>
      </c>
      <c r="T42" s="32">
        <f t="shared" si="13"/>
        <v>7</v>
      </c>
      <c r="U42" s="32">
        <f t="shared" si="13"/>
        <v>7</v>
      </c>
      <c r="V42" s="32">
        <f t="shared" si="13"/>
        <v>8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1632</v>
      </c>
      <c r="I43" s="43">
        <f t="shared" si="7"/>
        <v>408</v>
      </c>
      <c r="J43" s="13">
        <f t="shared" si="3"/>
        <v>408</v>
      </c>
      <c r="K43" s="13">
        <f t="shared" si="4"/>
        <v>408</v>
      </c>
      <c r="L43" s="13">
        <f t="shared" si="5"/>
        <v>408</v>
      </c>
      <c r="M43" s="27">
        <f t="shared" si="14"/>
        <v>1393</v>
      </c>
      <c r="N43" s="27">
        <f t="shared" si="8"/>
        <v>348</v>
      </c>
      <c r="O43" s="27">
        <f t="shared" si="9"/>
        <v>348</v>
      </c>
      <c r="P43" s="27">
        <f t="shared" si="10"/>
        <v>348</v>
      </c>
      <c r="Q43" s="27">
        <f t="shared" si="11"/>
        <v>349</v>
      </c>
      <c r="R43" s="32">
        <f t="shared" si="12"/>
        <v>239</v>
      </c>
      <c r="S43" s="32">
        <f t="shared" si="13"/>
        <v>60</v>
      </c>
      <c r="T43" s="32">
        <f t="shared" si="13"/>
        <v>60</v>
      </c>
      <c r="U43" s="32">
        <f t="shared" si="13"/>
        <v>60</v>
      </c>
      <c r="V43" s="32">
        <f t="shared" si="13"/>
        <v>59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3222</v>
      </c>
      <c r="I44" s="43">
        <f t="shared" si="7"/>
        <v>806</v>
      </c>
      <c r="J44" s="13">
        <f t="shared" si="3"/>
        <v>806</v>
      </c>
      <c r="K44" s="13">
        <f t="shared" si="4"/>
        <v>806</v>
      </c>
      <c r="L44" s="13">
        <f t="shared" si="5"/>
        <v>804</v>
      </c>
      <c r="M44" s="27">
        <f t="shared" si="14"/>
        <v>2716</v>
      </c>
      <c r="N44" s="27">
        <f t="shared" si="8"/>
        <v>679</v>
      </c>
      <c r="O44" s="27">
        <f t="shared" si="9"/>
        <v>679</v>
      </c>
      <c r="P44" s="27">
        <f t="shared" si="10"/>
        <v>679</v>
      </c>
      <c r="Q44" s="27">
        <f t="shared" si="11"/>
        <v>679</v>
      </c>
      <c r="R44" s="32">
        <f t="shared" si="12"/>
        <v>506</v>
      </c>
      <c r="S44" s="32">
        <f t="shared" si="13"/>
        <v>127</v>
      </c>
      <c r="T44" s="32">
        <f t="shared" si="13"/>
        <v>127</v>
      </c>
      <c r="U44" s="32">
        <f t="shared" si="13"/>
        <v>127</v>
      </c>
      <c r="V44" s="32">
        <f t="shared" si="13"/>
        <v>125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2586</v>
      </c>
      <c r="I45" s="43">
        <f t="shared" si="7"/>
        <v>647</v>
      </c>
      <c r="J45" s="13">
        <f t="shared" si="3"/>
        <v>647</v>
      </c>
      <c r="K45" s="13">
        <f t="shared" si="4"/>
        <v>647</v>
      </c>
      <c r="L45" s="13">
        <f t="shared" si="5"/>
        <v>645</v>
      </c>
      <c r="M45" s="27">
        <f t="shared" si="14"/>
        <v>2107</v>
      </c>
      <c r="N45" s="27">
        <f t="shared" si="8"/>
        <v>527</v>
      </c>
      <c r="O45" s="27">
        <f t="shared" si="9"/>
        <v>527</v>
      </c>
      <c r="P45" s="27">
        <f t="shared" si="10"/>
        <v>527</v>
      </c>
      <c r="Q45" s="27">
        <f t="shared" si="11"/>
        <v>526</v>
      </c>
      <c r="R45" s="32">
        <f t="shared" si="12"/>
        <v>479</v>
      </c>
      <c r="S45" s="32">
        <f t="shared" si="13"/>
        <v>120</v>
      </c>
      <c r="T45" s="32">
        <f t="shared" si="13"/>
        <v>120</v>
      </c>
      <c r="U45" s="32">
        <f t="shared" si="13"/>
        <v>120</v>
      </c>
      <c r="V45" s="32">
        <f t="shared" si="13"/>
        <v>119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327</v>
      </c>
      <c r="I48" s="43">
        <f t="shared" si="7"/>
        <v>82</v>
      </c>
      <c r="J48" s="13">
        <f t="shared" si="3"/>
        <v>82</v>
      </c>
      <c r="K48" s="13">
        <f t="shared" si="4"/>
        <v>82</v>
      </c>
      <c r="L48" s="13">
        <f t="shared" si="5"/>
        <v>81</v>
      </c>
      <c r="M48" s="27">
        <f t="shared" si="14"/>
        <v>142</v>
      </c>
      <c r="N48" s="27">
        <f t="shared" si="8"/>
        <v>36</v>
      </c>
      <c r="O48" s="27">
        <f t="shared" si="9"/>
        <v>36</v>
      </c>
      <c r="P48" s="27">
        <f t="shared" si="10"/>
        <v>36</v>
      </c>
      <c r="Q48" s="27">
        <f t="shared" si="11"/>
        <v>34</v>
      </c>
      <c r="R48" s="32">
        <f t="shared" si="12"/>
        <v>185</v>
      </c>
      <c r="S48" s="32">
        <f t="shared" si="13"/>
        <v>46</v>
      </c>
      <c r="T48" s="32">
        <f t="shared" si="13"/>
        <v>46</v>
      </c>
      <c r="U48" s="32">
        <f t="shared" si="13"/>
        <v>46</v>
      </c>
      <c r="V48" s="32">
        <f t="shared" si="13"/>
        <v>47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1237</v>
      </c>
      <c r="I50" s="43">
        <f t="shared" si="7"/>
        <v>309</v>
      </c>
      <c r="J50" s="13">
        <f t="shared" si="3"/>
        <v>309</v>
      </c>
      <c r="K50" s="13">
        <f t="shared" si="4"/>
        <v>309</v>
      </c>
      <c r="L50" s="13">
        <f t="shared" si="5"/>
        <v>310</v>
      </c>
      <c r="M50" s="27">
        <f t="shared" si="14"/>
        <v>546</v>
      </c>
      <c r="N50" s="27">
        <f t="shared" si="8"/>
        <v>137</v>
      </c>
      <c r="O50" s="27">
        <f t="shared" si="9"/>
        <v>137</v>
      </c>
      <c r="P50" s="27">
        <f t="shared" si="10"/>
        <v>137</v>
      </c>
      <c r="Q50" s="27">
        <f t="shared" si="11"/>
        <v>135</v>
      </c>
      <c r="R50" s="32">
        <f t="shared" si="12"/>
        <v>691</v>
      </c>
      <c r="S50" s="32">
        <f t="shared" si="13"/>
        <v>172</v>
      </c>
      <c r="T50" s="32">
        <f t="shared" si="13"/>
        <v>172</v>
      </c>
      <c r="U50" s="32">
        <f t="shared" si="13"/>
        <v>172</v>
      </c>
      <c r="V50" s="32">
        <f t="shared" si="13"/>
        <v>175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225</v>
      </c>
      <c r="I51" s="43">
        <f t="shared" si="7"/>
        <v>56</v>
      </c>
      <c r="J51" s="13">
        <f t="shared" si="3"/>
        <v>56</v>
      </c>
      <c r="K51" s="13">
        <f t="shared" si="4"/>
        <v>56</v>
      </c>
      <c r="L51" s="13">
        <f t="shared" si="5"/>
        <v>57</v>
      </c>
      <c r="M51" s="27">
        <f t="shared" si="14"/>
        <v>193</v>
      </c>
      <c r="N51" s="27">
        <f t="shared" si="8"/>
        <v>48</v>
      </c>
      <c r="O51" s="27">
        <f t="shared" si="9"/>
        <v>48</v>
      </c>
      <c r="P51" s="27">
        <f t="shared" si="10"/>
        <v>48</v>
      </c>
      <c r="Q51" s="27">
        <f t="shared" si="11"/>
        <v>49</v>
      </c>
      <c r="R51" s="32">
        <f t="shared" si="12"/>
        <v>32</v>
      </c>
      <c r="S51" s="32">
        <f t="shared" si="13"/>
        <v>8</v>
      </c>
      <c r="T51" s="32">
        <f t="shared" si="13"/>
        <v>8</v>
      </c>
      <c r="U51" s="32">
        <f t="shared" si="13"/>
        <v>8</v>
      </c>
      <c r="V51" s="32">
        <f t="shared" si="13"/>
        <v>8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12</v>
      </c>
      <c r="I52" s="43">
        <f t="shared" si="7"/>
        <v>3</v>
      </c>
      <c r="J52" s="13">
        <f t="shared" si="3"/>
        <v>3</v>
      </c>
      <c r="K52" s="13">
        <f t="shared" si="4"/>
        <v>3</v>
      </c>
      <c r="L52" s="13">
        <f t="shared" si="5"/>
        <v>3</v>
      </c>
      <c r="M52" s="27">
        <f t="shared" si="14"/>
        <v>6</v>
      </c>
      <c r="N52" s="27">
        <f t="shared" si="8"/>
        <v>2</v>
      </c>
      <c r="O52" s="27">
        <f t="shared" si="9"/>
        <v>2</v>
      </c>
      <c r="P52" s="27">
        <f t="shared" si="10"/>
        <v>2</v>
      </c>
      <c r="Q52" s="27">
        <f t="shared" si="11"/>
        <v>0</v>
      </c>
      <c r="R52" s="32">
        <f t="shared" si="12"/>
        <v>6</v>
      </c>
      <c r="S52" s="32">
        <f t="shared" si="13"/>
        <v>1</v>
      </c>
      <c r="T52" s="32">
        <f t="shared" si="13"/>
        <v>1</v>
      </c>
      <c r="U52" s="32">
        <f t="shared" si="13"/>
        <v>1</v>
      </c>
      <c r="V52" s="32">
        <f t="shared" si="13"/>
        <v>3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165.60000000000002</v>
      </c>
      <c r="I53" s="43">
        <f t="shared" si="7"/>
        <v>41</v>
      </c>
      <c r="J53" s="13">
        <f t="shared" si="3"/>
        <v>41</v>
      </c>
      <c r="K53" s="13">
        <f t="shared" si="4"/>
        <v>41</v>
      </c>
      <c r="L53" s="13">
        <f t="shared" si="5"/>
        <v>42.600000000000023</v>
      </c>
      <c r="M53" s="27">
        <f t="shared" si="14"/>
        <v>89</v>
      </c>
      <c r="N53" s="27">
        <f t="shared" si="8"/>
        <v>22</v>
      </c>
      <c r="O53" s="27">
        <f t="shared" si="9"/>
        <v>22</v>
      </c>
      <c r="P53" s="27">
        <f t="shared" si="10"/>
        <v>22</v>
      </c>
      <c r="Q53" s="27">
        <f t="shared" si="11"/>
        <v>23</v>
      </c>
      <c r="R53" s="32">
        <f t="shared" si="12"/>
        <v>76.600000000000023</v>
      </c>
      <c r="S53" s="32">
        <f t="shared" si="13"/>
        <v>19</v>
      </c>
      <c r="T53" s="32">
        <f t="shared" si="13"/>
        <v>19</v>
      </c>
      <c r="U53" s="32">
        <f t="shared" si="13"/>
        <v>19</v>
      </c>
      <c r="V53" s="32">
        <f t="shared" si="13"/>
        <v>19.600000000000023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24627.8</v>
      </c>
      <c r="I81" s="54">
        <f t="shared" si="29"/>
        <v>6163</v>
      </c>
      <c r="J81" s="8">
        <f t="shared" si="29"/>
        <v>6163</v>
      </c>
      <c r="K81" s="8">
        <f t="shared" si="29"/>
        <v>6163</v>
      </c>
      <c r="L81" s="8">
        <f t="shared" si="29"/>
        <v>6138.8</v>
      </c>
      <c r="M81" s="8">
        <f t="shared" si="29"/>
        <v>13234</v>
      </c>
      <c r="N81" s="8">
        <f t="shared" si="29"/>
        <v>3313</v>
      </c>
      <c r="O81" s="8">
        <f t="shared" si="29"/>
        <v>3313</v>
      </c>
      <c r="P81" s="8">
        <f t="shared" si="29"/>
        <v>3313</v>
      </c>
      <c r="Q81" s="8">
        <f t="shared" si="29"/>
        <v>3295</v>
      </c>
      <c r="R81" s="8">
        <f t="shared" si="29"/>
        <v>11393.800000000001</v>
      </c>
      <c r="S81" s="8">
        <f t="shared" si="29"/>
        <v>2850</v>
      </c>
      <c r="T81" s="8">
        <f t="shared" si="29"/>
        <v>2850</v>
      </c>
      <c r="U81" s="8">
        <f t="shared" si="29"/>
        <v>2850</v>
      </c>
      <c r="V81" s="8">
        <f t="shared" si="29"/>
        <v>2843.7999999999997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I86" sqref="I8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156</v>
      </c>
    </row>
    <row r="3" spans="1:22" ht="15.75" x14ac:dyDescent="0.25">
      <c r="B3" s="20" t="s">
        <v>146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>
        <v>0</v>
      </c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>
        <v>0</v>
      </c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>
        <v>0</v>
      </c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>
        <v>0</v>
      </c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>
        <v>0</v>
      </c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>
        <v>0</v>
      </c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>
        <v>0</v>
      </c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>
        <v>0</v>
      </c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>
        <v>0</v>
      </c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>
        <v>0</v>
      </c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>
        <v>0</v>
      </c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>
        <v>0</v>
      </c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>
        <v>0</v>
      </c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>
        <v>0</v>
      </c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>
        <v>0</v>
      </c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>
        <v>0</v>
      </c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>
        <v>0</v>
      </c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>
        <v>0</v>
      </c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>
        <v>0</v>
      </c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>
        <v>0</v>
      </c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>
        <v>0</v>
      </c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>
        <v>0</v>
      </c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>
        <v>0</v>
      </c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>
        <v>0</v>
      </c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0</v>
      </c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0</v>
      </c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9532</v>
      </c>
      <c r="I34" s="43">
        <f t="shared" si="7"/>
        <v>2383</v>
      </c>
      <c r="J34" s="13">
        <f t="shared" si="3"/>
        <v>2383</v>
      </c>
      <c r="K34" s="13">
        <f t="shared" si="4"/>
        <v>2383</v>
      </c>
      <c r="L34" s="13">
        <f t="shared" si="5"/>
        <v>2383</v>
      </c>
      <c r="M34" s="27">
        <f t="shared" si="6"/>
        <v>5116</v>
      </c>
      <c r="N34" s="27">
        <f t="shared" si="8"/>
        <v>1279</v>
      </c>
      <c r="O34" s="27">
        <f t="shared" si="9"/>
        <v>1279</v>
      </c>
      <c r="P34" s="27">
        <f t="shared" si="10"/>
        <v>1279</v>
      </c>
      <c r="Q34" s="27">
        <f t="shared" si="11"/>
        <v>1279</v>
      </c>
      <c r="R34" s="32">
        <f t="shared" si="12"/>
        <v>4416</v>
      </c>
      <c r="S34" s="32">
        <f t="shared" si="13"/>
        <v>1104</v>
      </c>
      <c r="T34" s="32">
        <f t="shared" si="13"/>
        <v>1104</v>
      </c>
      <c r="U34" s="32">
        <f t="shared" si="13"/>
        <v>1104</v>
      </c>
      <c r="V34" s="32">
        <f t="shared" si="13"/>
        <v>1104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>
        <v>0</v>
      </c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>
        <v>0</v>
      </c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>
        <v>0</v>
      </c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>
        <v>0</v>
      </c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>
        <v>0</v>
      </c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1334</v>
      </c>
      <c r="I49" s="43">
        <f t="shared" si="7"/>
        <v>334</v>
      </c>
      <c r="J49" s="13">
        <f t="shared" si="3"/>
        <v>334</v>
      </c>
      <c r="K49" s="13">
        <f t="shared" si="4"/>
        <v>334</v>
      </c>
      <c r="L49" s="13">
        <f t="shared" si="5"/>
        <v>332</v>
      </c>
      <c r="M49" s="27">
        <f t="shared" si="14"/>
        <v>574</v>
      </c>
      <c r="N49" s="32">
        <f t="shared" si="8"/>
        <v>144</v>
      </c>
      <c r="O49" s="32">
        <f t="shared" si="9"/>
        <v>144</v>
      </c>
      <c r="P49" s="32">
        <f t="shared" si="10"/>
        <v>144</v>
      </c>
      <c r="Q49" s="32">
        <f t="shared" si="11"/>
        <v>142</v>
      </c>
      <c r="R49" s="32">
        <f t="shared" si="12"/>
        <v>760</v>
      </c>
      <c r="S49" s="32">
        <f t="shared" si="13"/>
        <v>190</v>
      </c>
      <c r="T49" s="32">
        <f t="shared" si="13"/>
        <v>190</v>
      </c>
      <c r="U49" s="32">
        <f t="shared" si="13"/>
        <v>190</v>
      </c>
      <c r="V49" s="32">
        <f t="shared" si="13"/>
        <v>190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>
        <v>0</v>
      </c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>
        <v>0</v>
      </c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0</v>
      </c>
      <c r="I80" s="43">
        <f t="shared" si="21"/>
        <v>0</v>
      </c>
      <c r="J80" s="13">
        <f t="shared" si="17"/>
        <v>0</v>
      </c>
      <c r="K80" s="13">
        <f t="shared" si="18"/>
        <v>0</v>
      </c>
      <c r="L80" s="13">
        <f t="shared" si="19"/>
        <v>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10866</v>
      </c>
      <c r="I81" s="54">
        <f t="shared" si="29"/>
        <v>2717</v>
      </c>
      <c r="J81" s="8">
        <f t="shared" si="29"/>
        <v>2717</v>
      </c>
      <c r="K81" s="8">
        <f t="shared" si="29"/>
        <v>2717</v>
      </c>
      <c r="L81" s="8">
        <f t="shared" si="29"/>
        <v>2715</v>
      </c>
      <c r="M81" s="8">
        <f t="shared" si="29"/>
        <v>5690</v>
      </c>
      <c r="N81" s="8">
        <f t="shared" si="29"/>
        <v>1423</v>
      </c>
      <c r="O81" s="8">
        <f t="shared" si="29"/>
        <v>1423</v>
      </c>
      <c r="P81" s="8">
        <f t="shared" si="29"/>
        <v>1423</v>
      </c>
      <c r="Q81" s="8">
        <f t="shared" si="29"/>
        <v>1421</v>
      </c>
      <c r="R81" s="8">
        <f t="shared" si="29"/>
        <v>5176</v>
      </c>
      <c r="S81" s="8">
        <f t="shared" si="29"/>
        <v>1294</v>
      </c>
      <c r="T81" s="8">
        <f t="shared" si="29"/>
        <v>1294</v>
      </c>
      <c r="U81" s="8">
        <f t="shared" si="29"/>
        <v>1294</v>
      </c>
      <c r="V81" s="8">
        <f t="shared" si="29"/>
        <v>1294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9" sqref="G9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157</v>
      </c>
    </row>
    <row r="3" spans="1:22" ht="15.75" x14ac:dyDescent="0.25">
      <c r="B3" s="20" t="s">
        <v>274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22" t="s">
        <v>0</v>
      </c>
      <c r="B4" s="122" t="s">
        <v>1</v>
      </c>
      <c r="C4" s="127" t="s">
        <v>113</v>
      </c>
      <c r="D4" s="128"/>
      <c r="E4" s="128"/>
      <c r="F4" s="129"/>
      <c r="G4" s="130" t="s">
        <v>141</v>
      </c>
      <c r="H4" s="148" t="s">
        <v>118</v>
      </c>
      <c r="I4" s="136" t="s">
        <v>106</v>
      </c>
      <c r="J4" s="137"/>
      <c r="K4" s="137"/>
      <c r="L4" s="137"/>
      <c r="M4" s="131" t="s">
        <v>123</v>
      </c>
      <c r="N4" s="131"/>
      <c r="O4" s="131"/>
      <c r="P4" s="131"/>
      <c r="Q4" s="131"/>
      <c r="R4" s="143" t="s">
        <v>124</v>
      </c>
      <c r="S4" s="144"/>
      <c r="T4" s="144"/>
      <c r="U4" s="144"/>
      <c r="V4" s="145"/>
    </row>
    <row r="5" spans="1:22" s="2" customFormat="1" ht="50.25" customHeight="1" x14ac:dyDescent="0.2">
      <c r="A5" s="122"/>
      <c r="B5" s="122"/>
      <c r="C5" s="114" t="s">
        <v>109</v>
      </c>
      <c r="D5" s="114"/>
      <c r="E5" s="132" t="s">
        <v>110</v>
      </c>
      <c r="F5" s="133"/>
      <c r="G5" s="130"/>
      <c r="H5" s="148"/>
      <c r="I5" s="139" t="s">
        <v>66</v>
      </c>
      <c r="J5" s="141" t="s">
        <v>67</v>
      </c>
      <c r="K5" s="141" t="s">
        <v>68</v>
      </c>
      <c r="L5" s="141" t="s">
        <v>69</v>
      </c>
      <c r="M5" s="134" t="s">
        <v>118</v>
      </c>
      <c r="N5" s="136" t="s">
        <v>65</v>
      </c>
      <c r="O5" s="137"/>
      <c r="P5" s="137"/>
      <c r="Q5" s="138"/>
      <c r="R5" s="146" t="s">
        <v>118</v>
      </c>
      <c r="S5" s="136" t="s">
        <v>65</v>
      </c>
      <c r="T5" s="137"/>
      <c r="U5" s="137"/>
      <c r="V5" s="138"/>
    </row>
    <row r="6" spans="1:22" s="6" customFormat="1" ht="52.5" customHeight="1" x14ac:dyDescent="0.2">
      <c r="A6" s="122"/>
      <c r="B6" s="122"/>
      <c r="C6" s="49" t="s">
        <v>107</v>
      </c>
      <c r="D6" s="49" t="s">
        <v>111</v>
      </c>
      <c r="E6" s="49" t="s">
        <v>107</v>
      </c>
      <c r="F6" s="49" t="s">
        <v>111</v>
      </c>
      <c r="G6" s="130"/>
      <c r="H6" s="148"/>
      <c r="I6" s="140"/>
      <c r="J6" s="142"/>
      <c r="K6" s="142"/>
      <c r="L6" s="142"/>
      <c r="M6" s="135"/>
      <c r="N6" s="65" t="s">
        <v>66</v>
      </c>
      <c r="O6" s="65" t="s">
        <v>67</v>
      </c>
      <c r="P6" s="65" t="s">
        <v>68</v>
      </c>
      <c r="Q6" s="65" t="s">
        <v>69</v>
      </c>
      <c r="R6" s="147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/>
      <c r="I39" s="43">
        <f t="shared" si="7"/>
        <v>0</v>
      </c>
      <c r="J39" s="13">
        <f t="shared" si="3"/>
        <v>0</v>
      </c>
      <c r="K39" s="13">
        <f t="shared" si="4"/>
        <v>0</v>
      </c>
      <c r="L39" s="13">
        <f t="shared" si="5"/>
        <v>0</v>
      </c>
      <c r="M39" s="27">
        <f t="shared" si="6"/>
        <v>0</v>
      </c>
      <c r="N39" s="27">
        <f t="shared" si="8"/>
        <v>0</v>
      </c>
      <c r="O39" s="27">
        <f t="shared" si="9"/>
        <v>0</v>
      </c>
      <c r="P39" s="27">
        <f t="shared" si="10"/>
        <v>0</v>
      </c>
      <c r="Q39" s="27">
        <f t="shared" si="11"/>
        <v>0</v>
      </c>
      <c r="R39" s="32">
        <f t="shared" si="12"/>
        <v>0</v>
      </c>
      <c r="S39" s="32">
        <f t="shared" si="13"/>
        <v>0</v>
      </c>
      <c r="T39" s="32">
        <f t="shared" si="13"/>
        <v>0</v>
      </c>
      <c r="U39" s="32">
        <f t="shared" si="13"/>
        <v>0</v>
      </c>
      <c r="V39" s="32">
        <f t="shared" si="13"/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4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/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/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/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>ROUND(H58*E58,0)</f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/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/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/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>ROUND(H62*E62,0)</f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/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>ROUND(H64*E64,0)</f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>ROUND(H65*E65,0)</f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>ROUND(H66*E66,0)</f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>ROUND(H67*E67,0)</f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/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ref="M69:M80" si="16">ROUND(H69*E69,0)</f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/>
      <c r="I71" s="43">
        <f t="shared" si="7"/>
        <v>0</v>
      </c>
      <c r="J71" s="13">
        <f t="shared" ref="J71:J80" si="17">I71</f>
        <v>0</v>
      </c>
      <c r="K71" s="13">
        <f t="shared" ref="K71:K80" si="18">I71</f>
        <v>0</v>
      </c>
      <c r="L71" s="13">
        <f t="shared" ref="L71:L80" si="19">H71-I71-J71-K71</f>
        <v>0</v>
      </c>
      <c r="M71" s="27">
        <f t="shared" si="16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20">I71-N71</f>
        <v>0</v>
      </c>
      <c r="T71" s="32">
        <f t="shared" si="20"/>
        <v>0</v>
      </c>
      <c r="U71" s="32">
        <f t="shared" si="20"/>
        <v>0</v>
      </c>
      <c r="V71" s="32">
        <f t="shared" si="20"/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/>
      <c r="I72" s="43">
        <f t="shared" ref="I72:I80" si="21">ROUND(H72/4,0)</f>
        <v>0</v>
      </c>
      <c r="J72" s="13">
        <f t="shared" si="17"/>
        <v>0</v>
      </c>
      <c r="K72" s="13">
        <f t="shared" si="18"/>
        <v>0</v>
      </c>
      <c r="L72" s="13">
        <f t="shared" si="19"/>
        <v>0</v>
      </c>
      <c r="M72" s="27">
        <f t="shared" si="16"/>
        <v>0</v>
      </c>
      <c r="N72" s="27">
        <f t="shared" ref="N72:N80" si="22">ROUND(M72/4,0)</f>
        <v>0</v>
      </c>
      <c r="O72" s="27">
        <f t="shared" ref="O72:O80" si="23">N72</f>
        <v>0</v>
      </c>
      <c r="P72" s="27">
        <f t="shared" ref="P72:P80" si="24">N72</f>
        <v>0</v>
      </c>
      <c r="Q72" s="27">
        <f t="shared" ref="Q72:Q80" si="25">M72-N72-O72-P72</f>
        <v>0</v>
      </c>
      <c r="R72" s="32">
        <f t="shared" ref="R72:R79" si="26">S72+T72+U72+V72</f>
        <v>0</v>
      </c>
      <c r="S72" s="32">
        <f t="shared" si="20"/>
        <v>0</v>
      </c>
      <c r="T72" s="32">
        <f t="shared" si="20"/>
        <v>0</v>
      </c>
      <c r="U72" s="32">
        <f t="shared" si="20"/>
        <v>0</v>
      </c>
      <c r="V72" s="32">
        <f t="shared" si="20"/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/>
      <c r="I73" s="43">
        <f t="shared" si="21"/>
        <v>0</v>
      </c>
      <c r="J73" s="13">
        <f t="shared" si="17"/>
        <v>0</v>
      </c>
      <c r="K73" s="13">
        <f t="shared" si="18"/>
        <v>0</v>
      </c>
      <c r="L73" s="13">
        <f t="shared" si="19"/>
        <v>0</v>
      </c>
      <c r="M73" s="27">
        <f t="shared" si="16"/>
        <v>0</v>
      </c>
      <c r="N73" s="27">
        <f t="shared" si="22"/>
        <v>0</v>
      </c>
      <c r="O73" s="27">
        <f t="shared" si="23"/>
        <v>0</v>
      </c>
      <c r="P73" s="27">
        <f t="shared" si="24"/>
        <v>0</v>
      </c>
      <c r="Q73" s="27">
        <f t="shared" si="25"/>
        <v>0</v>
      </c>
      <c r="R73" s="32">
        <f t="shared" si="26"/>
        <v>0</v>
      </c>
      <c r="S73" s="32">
        <f t="shared" si="20"/>
        <v>0</v>
      </c>
      <c r="T73" s="32">
        <f t="shared" si="20"/>
        <v>0</v>
      </c>
      <c r="U73" s="32">
        <f t="shared" si="20"/>
        <v>0</v>
      </c>
      <c r="V73" s="32">
        <f t="shared" si="20"/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/>
      <c r="I74" s="43">
        <f t="shared" si="21"/>
        <v>0</v>
      </c>
      <c r="J74" s="13">
        <f t="shared" si="17"/>
        <v>0</v>
      </c>
      <c r="K74" s="13">
        <f t="shared" si="18"/>
        <v>0</v>
      </c>
      <c r="L74" s="13">
        <f t="shared" si="19"/>
        <v>0</v>
      </c>
      <c r="M74" s="27">
        <f t="shared" si="16"/>
        <v>0</v>
      </c>
      <c r="N74" s="27">
        <f t="shared" si="22"/>
        <v>0</v>
      </c>
      <c r="O74" s="27">
        <f t="shared" si="23"/>
        <v>0</v>
      </c>
      <c r="P74" s="27">
        <f t="shared" si="24"/>
        <v>0</v>
      </c>
      <c r="Q74" s="27">
        <f t="shared" si="25"/>
        <v>0</v>
      </c>
      <c r="R74" s="32">
        <f t="shared" si="26"/>
        <v>0</v>
      </c>
      <c r="S74" s="32">
        <f t="shared" si="20"/>
        <v>0</v>
      </c>
      <c r="T74" s="32">
        <f t="shared" si="20"/>
        <v>0</v>
      </c>
      <c r="U74" s="32">
        <f t="shared" si="20"/>
        <v>0</v>
      </c>
      <c r="V74" s="32">
        <f t="shared" si="20"/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/>
      <c r="I75" s="43">
        <f t="shared" si="21"/>
        <v>0</v>
      </c>
      <c r="J75" s="13">
        <f t="shared" si="17"/>
        <v>0</v>
      </c>
      <c r="K75" s="13">
        <f t="shared" si="18"/>
        <v>0</v>
      </c>
      <c r="L75" s="13">
        <f t="shared" si="19"/>
        <v>0</v>
      </c>
      <c r="M75" s="27">
        <f t="shared" si="16"/>
        <v>0</v>
      </c>
      <c r="N75" s="27">
        <f t="shared" si="22"/>
        <v>0</v>
      </c>
      <c r="O75" s="27">
        <f t="shared" si="23"/>
        <v>0</v>
      </c>
      <c r="P75" s="27">
        <f t="shared" si="24"/>
        <v>0</v>
      </c>
      <c r="Q75" s="27">
        <f t="shared" si="25"/>
        <v>0</v>
      </c>
      <c r="R75" s="32">
        <f t="shared" si="26"/>
        <v>0</v>
      </c>
      <c r="S75" s="32">
        <f t="shared" si="20"/>
        <v>0</v>
      </c>
      <c r="T75" s="32">
        <f t="shared" si="20"/>
        <v>0</v>
      </c>
      <c r="U75" s="32">
        <f t="shared" si="20"/>
        <v>0</v>
      </c>
      <c r="V75" s="32">
        <f t="shared" si="20"/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/>
      <c r="I76" s="43">
        <f t="shared" si="21"/>
        <v>0</v>
      </c>
      <c r="J76" s="13">
        <f t="shared" si="17"/>
        <v>0</v>
      </c>
      <c r="K76" s="13">
        <f t="shared" si="18"/>
        <v>0</v>
      </c>
      <c r="L76" s="13">
        <f t="shared" si="19"/>
        <v>0</v>
      </c>
      <c r="M76" s="27">
        <f t="shared" si="16"/>
        <v>0</v>
      </c>
      <c r="N76" s="27">
        <f t="shared" si="22"/>
        <v>0</v>
      </c>
      <c r="O76" s="27">
        <f t="shared" si="23"/>
        <v>0</v>
      </c>
      <c r="P76" s="27">
        <f t="shared" si="24"/>
        <v>0</v>
      </c>
      <c r="Q76" s="27">
        <f t="shared" si="25"/>
        <v>0</v>
      </c>
      <c r="R76" s="32">
        <f t="shared" si="26"/>
        <v>0</v>
      </c>
      <c r="S76" s="32">
        <f t="shared" si="20"/>
        <v>0</v>
      </c>
      <c r="T76" s="32">
        <f t="shared" si="20"/>
        <v>0</v>
      </c>
      <c r="U76" s="32">
        <f t="shared" si="20"/>
        <v>0</v>
      </c>
      <c r="V76" s="32">
        <f t="shared" si="20"/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/>
      <c r="I77" s="43">
        <f t="shared" si="21"/>
        <v>0</v>
      </c>
      <c r="J77" s="13">
        <f t="shared" si="17"/>
        <v>0</v>
      </c>
      <c r="K77" s="13">
        <f t="shared" si="18"/>
        <v>0</v>
      </c>
      <c r="L77" s="13">
        <f t="shared" si="19"/>
        <v>0</v>
      </c>
      <c r="M77" s="27">
        <f t="shared" si="16"/>
        <v>0</v>
      </c>
      <c r="N77" s="27">
        <f t="shared" si="22"/>
        <v>0</v>
      </c>
      <c r="O77" s="27">
        <f t="shared" si="23"/>
        <v>0</v>
      </c>
      <c r="P77" s="27">
        <f t="shared" si="24"/>
        <v>0</v>
      </c>
      <c r="Q77" s="27">
        <f t="shared" si="25"/>
        <v>0</v>
      </c>
      <c r="R77" s="32">
        <f t="shared" si="26"/>
        <v>0</v>
      </c>
      <c r="S77" s="32">
        <f t="shared" si="20"/>
        <v>0</v>
      </c>
      <c r="T77" s="32">
        <f t="shared" si="20"/>
        <v>0</v>
      </c>
      <c r="U77" s="32">
        <f t="shared" si="20"/>
        <v>0</v>
      </c>
      <c r="V77" s="32">
        <f t="shared" si="20"/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/>
      <c r="I78" s="43">
        <f t="shared" si="21"/>
        <v>0</v>
      </c>
      <c r="J78" s="13">
        <f t="shared" si="17"/>
        <v>0</v>
      </c>
      <c r="K78" s="13">
        <f t="shared" si="18"/>
        <v>0</v>
      </c>
      <c r="L78" s="13">
        <f t="shared" si="19"/>
        <v>0</v>
      </c>
      <c r="M78" s="27">
        <f t="shared" si="16"/>
        <v>0</v>
      </c>
      <c r="N78" s="27">
        <f t="shared" si="22"/>
        <v>0</v>
      </c>
      <c r="O78" s="27">
        <f t="shared" si="23"/>
        <v>0</v>
      </c>
      <c r="P78" s="27">
        <f t="shared" si="24"/>
        <v>0</v>
      </c>
      <c r="Q78" s="27">
        <f t="shared" si="25"/>
        <v>0</v>
      </c>
      <c r="R78" s="32">
        <f t="shared" si="26"/>
        <v>0</v>
      </c>
      <c r="S78" s="32">
        <f t="shared" si="20"/>
        <v>0</v>
      </c>
      <c r="T78" s="32">
        <f t="shared" si="20"/>
        <v>0</v>
      </c>
      <c r="U78" s="32">
        <f t="shared" si="20"/>
        <v>0</v>
      </c>
      <c r="V78" s="32">
        <f t="shared" si="20"/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/>
      <c r="I79" s="43">
        <f t="shared" si="21"/>
        <v>0</v>
      </c>
      <c r="J79" s="13">
        <f t="shared" si="17"/>
        <v>0</v>
      </c>
      <c r="K79" s="13">
        <f t="shared" si="18"/>
        <v>0</v>
      </c>
      <c r="L79" s="13">
        <f t="shared" si="19"/>
        <v>0</v>
      </c>
      <c r="M79" s="27">
        <f t="shared" si="16"/>
        <v>0</v>
      </c>
      <c r="N79" s="27">
        <f t="shared" si="22"/>
        <v>0</v>
      </c>
      <c r="O79" s="27">
        <f t="shared" si="23"/>
        <v>0</v>
      </c>
      <c r="P79" s="27">
        <f t="shared" si="24"/>
        <v>0</v>
      </c>
      <c r="Q79" s="27">
        <f t="shared" si="25"/>
        <v>0</v>
      </c>
      <c r="R79" s="32">
        <f t="shared" si="26"/>
        <v>0</v>
      </c>
      <c r="S79" s="32">
        <f t="shared" si="20"/>
        <v>0</v>
      </c>
      <c r="T79" s="32">
        <f t="shared" si="20"/>
        <v>0</v>
      </c>
      <c r="U79" s="32">
        <f t="shared" si="20"/>
        <v>0</v>
      </c>
      <c r="V79" s="32">
        <f t="shared" si="20"/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f t="shared" si="15"/>
        <v>0</v>
      </c>
      <c r="H80" s="43">
        <v>757</v>
      </c>
      <c r="I80" s="43">
        <f t="shared" si="21"/>
        <v>189</v>
      </c>
      <c r="J80" s="13">
        <f t="shared" si="17"/>
        <v>189</v>
      </c>
      <c r="K80" s="13">
        <f t="shared" si="18"/>
        <v>189</v>
      </c>
      <c r="L80" s="13">
        <f t="shared" si="19"/>
        <v>190</v>
      </c>
      <c r="M80" s="27">
        <f t="shared" si="16"/>
        <v>0</v>
      </c>
      <c r="N80" s="27">
        <f t="shared" si="22"/>
        <v>0</v>
      </c>
      <c r="O80" s="27">
        <f t="shared" si="23"/>
        <v>0</v>
      </c>
      <c r="P80" s="27">
        <f t="shared" si="24"/>
        <v>0</v>
      </c>
      <c r="Q80" s="27">
        <f t="shared" si="25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f>SUM(C7:C80)</f>
        <v>8397563</v>
      </c>
      <c r="D81" s="37">
        <f>SUM(D7:D80)</f>
        <v>7052450</v>
      </c>
      <c r="E81" s="37">
        <f t="shared" ref="E81" si="27">C81/(C81+D81)</f>
        <v>0.54353112842040974</v>
      </c>
      <c r="F81" s="37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757</v>
      </c>
      <c r="I81" s="54">
        <f t="shared" si="29"/>
        <v>189</v>
      </c>
      <c r="J81" s="8">
        <f t="shared" si="29"/>
        <v>189</v>
      </c>
      <c r="K81" s="8">
        <f t="shared" si="29"/>
        <v>189</v>
      </c>
      <c r="L81" s="8">
        <f t="shared" si="29"/>
        <v>190</v>
      </c>
      <c r="M81" s="8">
        <f t="shared" si="29"/>
        <v>0</v>
      </c>
      <c r="N81" s="8">
        <f t="shared" si="29"/>
        <v>0</v>
      </c>
      <c r="O81" s="8">
        <f t="shared" si="29"/>
        <v>0</v>
      </c>
      <c r="P81" s="8">
        <f t="shared" si="29"/>
        <v>0</v>
      </c>
      <c r="Q81" s="8">
        <f t="shared" si="29"/>
        <v>0</v>
      </c>
      <c r="R81" s="8">
        <f t="shared" si="29"/>
        <v>0</v>
      </c>
      <c r="S81" s="8">
        <f t="shared" si="29"/>
        <v>0</v>
      </c>
      <c r="T81" s="8">
        <f t="shared" si="29"/>
        <v>0</v>
      </c>
      <c r="U81" s="8">
        <f t="shared" si="29"/>
        <v>0</v>
      </c>
      <c r="V81" s="8">
        <f t="shared" si="29"/>
        <v>0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в Тарифное соглашение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2022-01-12T09:39:56Z</cp:lastPrinted>
  <dcterms:created xsi:type="dcterms:W3CDTF">2020-12-29T12:26:51Z</dcterms:created>
  <dcterms:modified xsi:type="dcterms:W3CDTF">2022-01-14T03:08:20Z</dcterms:modified>
</cp:coreProperties>
</file>